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24" windowHeight="5772" activeTab="5"/>
  </bookViews>
  <sheets>
    <sheet name="Population" sheetId="1" r:id="rId1"/>
    <sheet name="Marriages" sheetId="2" r:id="rId2"/>
    <sheet name="Couples" sheetId="3" r:id="rId3"/>
    <sheet name="S-s marriages" sheetId="4" r:id="rId4"/>
    <sheet name="S-sex couples" sheetId="5" r:id="rId5"/>
    <sheet name="Other" sheetId="6" r:id="rId6"/>
  </sheets>
  <definedNames/>
  <calcPr fullCalcOnLoad="1"/>
</workbook>
</file>

<file path=xl/sharedStrings.xml><?xml version="1.0" encoding="utf-8"?>
<sst xmlns="http://schemas.openxmlformats.org/spreadsheetml/2006/main" count="91" uniqueCount="61">
  <si>
    <t>FF</t>
  </si>
  <si>
    <t>Marriages</t>
  </si>
  <si>
    <t>Men</t>
  </si>
  <si>
    <t>Women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</si>
  <si>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</si>
  <si>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</si>
  <si>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</si>
  <si>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</si>
  <si>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</si>
  <si>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</si>
  <si>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</si>
  <si>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</si>
  <si>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</si>
  <si>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</si>
  <si>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</si>
  <si>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</si>
  <si>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</si>
  <si>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</si>
  <si>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</si>
  <si>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</si>
  <si>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</si>
  <si>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</si>
  <si>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</si>
  <si>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</si>
  <si>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</si>
  <si>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</si>
  <si>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</si>
  <si>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</si>
  <si>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</si>
  <si>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</si>
  <si>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</si>
  <si>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</si>
  <si>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</si>
  <si>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</si>
  <si>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</si>
  <si>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</si>
  <si>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</si>
  <si>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</si>
  <si>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</si>
  <si>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Year (1-1)</t>
  </si>
  <si>
    <t>Population</t>
  </si>
  <si>
    <t>Year</t>
  </si>
  <si>
    <t>Crude rate (p. 1000 inhab.)</t>
  </si>
  <si>
    <t>Rate (per unmarried couple)</t>
  </si>
  <si>
    <t>Married couples</t>
  </si>
  <si>
    <t>Unmarried couples</t>
  </si>
  <si>
    <t>Rate per couple (H 0,7)</t>
  </si>
  <si>
    <t>Rate per couple (H 1,2)</t>
  </si>
  <si>
    <t>H 0,7</t>
  </si>
  <si>
    <t>H 1,2</t>
  </si>
  <si>
    <t>MM</t>
  </si>
  <si>
    <t>MF</t>
  </si>
  <si>
    <t>"Cohabitations légales"</t>
  </si>
  <si>
    <t>Availability of data on dissolved same-sex marriages</t>
  </si>
  <si>
    <t>Availability of data on "legal cohabitation"</t>
  </si>
  <si>
    <t>Divorces</t>
  </si>
  <si>
    <t>Marriages-Divorces cumulated</t>
  </si>
  <si>
    <t>id per non married couple</t>
  </si>
  <si>
    <t xml:space="preserve">id unmarried </t>
  </si>
  <si>
    <t>id unmarried</t>
  </si>
  <si>
    <t>Both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</si>
</sst>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right" wrapText="1"/>
    </xf>
    <xf numFmtId="164" fontId="39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 vertical="top" wrapText="1"/>
    </xf>
    <xf numFmtId="2" fontId="40" fillId="0" borderId="0" xfId="0" applyNumberFormat="1" applyFont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right" indent="2"/>
    </xf>
    <xf numFmtId="1" fontId="3" fillId="0" borderId="0" xfId="0" applyNumberFormat="1" applyFont="1" applyFill="1" applyBorder="1" applyAlignment="1" applyProtection="1">
      <alignment/>
      <protection/>
    </xf>
    <xf numFmtId="0" fontId="41" fillId="0" borderId="0" xfId="0" applyFont="1" applyBorder="1" applyAlignment="1">
      <alignment horizontal="right" wrapText="1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164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39" fillId="0" borderId="0" xfId="0" applyNumberFormat="1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T45" sqref="T45"/>
    </sheetView>
  </sheetViews>
  <sheetFormatPr defaultColWidth="11.421875" defaultRowHeight="15"/>
  <sheetData>
    <row r="1" spans="2:3" ht="14.25">
      <c r="B1" s="33" t="s">
        <v>40</v>
      </c>
      <c r="C1" s="33"/>
    </row>
    <row r="2" spans="1:4" ht="14.25">
      <c r="A2" t="s">
        <v>39</v>
      </c>
      <c r="B2" s="1" t="s">
        <v>2</v>
      </c>
      <c r="C2" s="1" t="s">
        <v>3</v>
      </c>
      <c r="D2" s="18" t="s">
        <v>60</v>
      </c>
    </row>
    <row r="3" spans="1:27" ht="14.25">
      <c r="A3" s="1" t="s">
        <v>4</v>
      </c>
      <c r="B3" s="28">
        <v>4818944</v>
      </c>
      <c r="C3" s="28">
        <v>5036166</v>
      </c>
      <c r="D3" s="28">
        <v>9855110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4.25">
      <c r="A4" s="1" t="s">
        <v>5</v>
      </c>
      <c r="B4" s="28">
        <v>4821395</v>
      </c>
      <c r="C4" s="28">
        <v>5041979</v>
      </c>
      <c r="D4" s="28">
        <v>9863374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4.25">
      <c r="A5" s="1" t="s">
        <v>6</v>
      </c>
      <c r="B5" s="28">
        <v>4812473</v>
      </c>
      <c r="C5" s="28">
        <v>5042116</v>
      </c>
      <c r="D5" s="28">
        <v>9854589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4" ht="14.25">
      <c r="A6" s="1" t="s">
        <v>7</v>
      </c>
      <c r="B6" s="28">
        <v>4813139</v>
      </c>
      <c r="C6" s="28">
        <v>5044878</v>
      </c>
      <c r="D6" s="28">
        <v>9858017</v>
      </c>
    </row>
    <row r="7" spans="1:5" ht="14.25">
      <c r="A7" s="1" t="s">
        <v>8</v>
      </c>
      <c r="B7" s="28">
        <v>4809520</v>
      </c>
      <c r="C7" s="28">
        <v>5043503</v>
      </c>
      <c r="D7" s="28">
        <v>9853023</v>
      </c>
      <c r="E7" s="18"/>
    </row>
    <row r="8" spans="1:4" ht="14.25">
      <c r="A8" s="1" t="s">
        <v>9</v>
      </c>
      <c r="B8" s="28">
        <v>4811558</v>
      </c>
      <c r="C8" s="28">
        <v>5046163</v>
      </c>
      <c r="D8" s="28">
        <v>9857721</v>
      </c>
    </row>
    <row r="9" spans="1:4" ht="14.25">
      <c r="A9" s="1" t="s">
        <v>10</v>
      </c>
      <c r="B9" s="28">
        <v>4812183</v>
      </c>
      <c r="C9" s="28">
        <v>5046712</v>
      </c>
      <c r="D9" s="28">
        <v>9858895</v>
      </c>
    </row>
    <row r="10" spans="1:4" ht="14.25">
      <c r="A10" s="1" t="s">
        <v>11</v>
      </c>
      <c r="B10" s="28">
        <v>4816234</v>
      </c>
      <c r="C10" s="28">
        <v>5048517</v>
      </c>
      <c r="D10" s="28">
        <v>9864751</v>
      </c>
    </row>
    <row r="11" spans="1:4" ht="14.25">
      <c r="A11" s="1" t="s">
        <v>12</v>
      </c>
      <c r="B11" s="28">
        <v>4821803</v>
      </c>
      <c r="C11" s="28">
        <v>5053913</v>
      </c>
      <c r="D11" s="28">
        <v>9875716</v>
      </c>
    </row>
    <row r="12" spans="1:4" ht="14.25">
      <c r="A12" s="1" t="s">
        <v>13</v>
      </c>
      <c r="B12" s="28">
        <v>4848944</v>
      </c>
      <c r="C12" s="28">
        <v>5078668</v>
      </c>
      <c r="D12" s="28">
        <v>9927612</v>
      </c>
    </row>
    <row r="13" spans="1:4" ht="14.25">
      <c r="A13" s="1" t="s">
        <v>14</v>
      </c>
      <c r="B13" s="28">
        <v>4860099</v>
      </c>
      <c r="C13" s="28">
        <v>5087683</v>
      </c>
      <c r="D13" s="28">
        <v>9947782</v>
      </c>
    </row>
    <row r="14" spans="1:4" ht="14.25">
      <c r="A14" s="1" t="s">
        <v>15</v>
      </c>
      <c r="B14" s="29">
        <v>4880685</v>
      </c>
      <c r="C14" s="29">
        <v>5106290</v>
      </c>
      <c r="D14" s="30">
        <v>9986975</v>
      </c>
    </row>
    <row r="15" spans="1:4" ht="14.25">
      <c r="A15" s="1" t="s">
        <v>16</v>
      </c>
      <c r="B15" s="29">
        <v>4899232</v>
      </c>
      <c r="C15" s="29">
        <v>5122765</v>
      </c>
      <c r="D15" s="30">
        <v>10021997</v>
      </c>
    </row>
    <row r="16" spans="1:4" ht="14.25">
      <c r="A16" s="1" t="s">
        <v>17</v>
      </c>
      <c r="B16" s="29">
        <v>4923472</v>
      </c>
      <c r="C16" s="29">
        <v>5144847</v>
      </c>
      <c r="D16" s="30">
        <v>10068319</v>
      </c>
    </row>
    <row r="17" spans="1:4" ht="14.25">
      <c r="A17" s="1" t="s">
        <v>18</v>
      </c>
      <c r="B17" s="29">
        <v>4940224</v>
      </c>
      <c r="C17" s="29">
        <v>5160407</v>
      </c>
      <c r="D17" s="30">
        <v>10100631</v>
      </c>
    </row>
    <row r="18" spans="1:4" ht="14.25">
      <c r="A18" s="1" t="s">
        <v>19</v>
      </c>
      <c r="B18" s="29">
        <v>4954671</v>
      </c>
      <c r="C18" s="29">
        <v>5175903</v>
      </c>
      <c r="D18" s="30">
        <v>10130574</v>
      </c>
    </row>
    <row r="19" spans="1:4" ht="14.25">
      <c r="A19" s="1" t="s">
        <v>20</v>
      </c>
      <c r="B19" s="29">
        <v>4958785</v>
      </c>
      <c r="C19" s="29">
        <v>5184262</v>
      </c>
      <c r="D19" s="30">
        <v>10143047</v>
      </c>
    </row>
    <row r="20" spans="1:4" ht="14.25">
      <c r="A20" s="1" t="s">
        <v>21</v>
      </c>
      <c r="B20" s="29">
        <v>4971780</v>
      </c>
      <c r="C20" s="29">
        <v>5198446</v>
      </c>
      <c r="D20" s="30">
        <v>10170226</v>
      </c>
    </row>
    <row r="21" spans="1:4" ht="14.25">
      <c r="A21" s="1" t="s">
        <v>22</v>
      </c>
      <c r="B21" s="29">
        <v>4982672</v>
      </c>
      <c r="C21" s="29">
        <v>5209592</v>
      </c>
      <c r="D21" s="30">
        <v>10192264</v>
      </c>
    </row>
    <row r="22" spans="1:4" ht="14.25">
      <c r="A22" s="1" t="s">
        <v>23</v>
      </c>
      <c r="B22" s="29">
        <v>4993718</v>
      </c>
      <c r="C22" s="29">
        <v>5220034</v>
      </c>
      <c r="D22" s="30">
        <v>10213752</v>
      </c>
    </row>
    <row r="23" spans="1:4" ht="14.25">
      <c r="A23" s="1" t="s">
        <v>24</v>
      </c>
      <c r="B23" s="29">
        <v>5006014</v>
      </c>
      <c r="C23" s="29">
        <v>5233071</v>
      </c>
      <c r="D23" s="30">
        <v>10239085</v>
      </c>
    </row>
    <row r="24" spans="1:4" ht="14.25">
      <c r="A24" s="1" t="s">
        <v>25</v>
      </c>
      <c r="B24" s="29">
        <v>5018019</v>
      </c>
      <c r="C24" s="29">
        <v>5245395</v>
      </c>
      <c r="D24" s="30">
        <v>10263414</v>
      </c>
    </row>
    <row r="25" spans="1:4" ht="14.25">
      <c r="A25" s="1" t="s">
        <v>26</v>
      </c>
      <c r="B25" s="29">
        <v>5042288</v>
      </c>
      <c r="C25" s="29">
        <v>5267437</v>
      </c>
      <c r="D25" s="30">
        <v>10309725</v>
      </c>
    </row>
    <row r="26" spans="1:4" ht="14.25">
      <c r="A26" s="1" t="s">
        <v>27</v>
      </c>
      <c r="B26" s="29">
        <v>5066885</v>
      </c>
      <c r="C26" s="29">
        <v>5288959</v>
      </c>
      <c r="D26" s="30">
        <v>10355844</v>
      </c>
    </row>
    <row r="27" spans="1:4" ht="14.25">
      <c r="A27" s="1" t="s">
        <v>28</v>
      </c>
      <c r="B27" s="29">
        <v>5087176</v>
      </c>
      <c r="C27" s="29">
        <v>5309245</v>
      </c>
      <c r="D27" s="30">
        <v>10396421</v>
      </c>
    </row>
    <row r="28" spans="1:4" ht="14.25">
      <c r="A28" s="1" t="s">
        <v>29</v>
      </c>
      <c r="B28" s="29">
        <v>5111325</v>
      </c>
      <c r="C28" s="29">
        <v>5334527</v>
      </c>
      <c r="D28" s="30">
        <v>10445852</v>
      </c>
    </row>
    <row r="29" spans="1:4" ht="14.25">
      <c r="A29" s="1" t="s">
        <v>30</v>
      </c>
      <c r="B29" s="29">
        <v>5143821</v>
      </c>
      <c r="C29" s="29">
        <v>5367561</v>
      </c>
      <c r="D29" s="30">
        <v>10511382</v>
      </c>
    </row>
    <row r="30" spans="1:4" ht="14.25">
      <c r="A30" s="1" t="s">
        <v>31</v>
      </c>
      <c r="B30" s="29">
        <v>5181408</v>
      </c>
      <c r="C30" s="29">
        <v>5403126</v>
      </c>
      <c r="D30" s="30">
        <v>10584534</v>
      </c>
    </row>
    <row r="31" spans="1:4" ht="14.25">
      <c r="A31" s="1" t="s">
        <v>32</v>
      </c>
      <c r="B31" s="29">
        <v>5224309</v>
      </c>
      <c r="C31" s="29">
        <v>5442557</v>
      </c>
      <c r="D31" s="30">
        <v>10666866</v>
      </c>
    </row>
    <row r="32" spans="1:4" ht="14.25">
      <c r="A32" s="1" t="s">
        <v>33</v>
      </c>
      <c r="B32" s="29">
        <v>5268651</v>
      </c>
      <c r="C32" s="29">
        <v>5484429</v>
      </c>
      <c r="D32" s="30">
        <v>10753080</v>
      </c>
    </row>
    <row r="33" spans="1:4" ht="14.25">
      <c r="A33" s="1" t="s">
        <v>34</v>
      </c>
      <c r="B33" s="29">
        <v>5312221</v>
      </c>
      <c r="C33" s="29">
        <v>5527684</v>
      </c>
      <c r="D33" s="30">
        <v>10839905</v>
      </c>
    </row>
    <row r="34" spans="1:4" ht="14.25">
      <c r="A34" s="1" t="s">
        <v>35</v>
      </c>
      <c r="B34" s="29">
        <v>5370234</v>
      </c>
      <c r="C34" s="29">
        <v>5581032</v>
      </c>
      <c r="D34" s="30">
        <v>10951266</v>
      </c>
    </row>
    <row r="35" spans="1:4" ht="14.25">
      <c r="A35" s="1" t="s">
        <v>36</v>
      </c>
      <c r="B35" s="29">
        <v>5413801</v>
      </c>
      <c r="C35" s="29">
        <v>5622147</v>
      </c>
      <c r="D35" s="30">
        <v>11035948</v>
      </c>
    </row>
    <row r="36" spans="1:4" ht="14.25">
      <c r="A36" s="1" t="s">
        <v>37</v>
      </c>
      <c r="B36" s="29">
        <v>5447488</v>
      </c>
      <c r="C36" s="29">
        <v>5652066</v>
      </c>
      <c r="D36" s="30">
        <v>11099554</v>
      </c>
    </row>
    <row r="37" spans="1:3" ht="14.25">
      <c r="A37" s="1" t="s">
        <v>38</v>
      </c>
      <c r="B37" s="2"/>
      <c r="C37" s="2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9">
      <selection activeCell="F27" sqref="F27"/>
    </sheetView>
  </sheetViews>
  <sheetFormatPr defaultColWidth="11.421875" defaultRowHeight="15"/>
  <sheetData>
    <row r="1" spans="1:4" ht="14.25">
      <c r="A1" s="11"/>
      <c r="B1" s="11"/>
      <c r="C1" s="11"/>
      <c r="D1" s="11"/>
    </row>
    <row r="2" spans="1:4" ht="39">
      <c r="A2" s="9" t="s">
        <v>41</v>
      </c>
      <c r="B2" s="9" t="s">
        <v>1</v>
      </c>
      <c r="C2" s="9" t="s">
        <v>42</v>
      </c>
      <c r="D2" s="12" t="s">
        <v>43</v>
      </c>
    </row>
    <row r="3" spans="1:4" ht="14.25">
      <c r="A3" s="9">
        <v>1980</v>
      </c>
      <c r="B3" s="17">
        <v>66369</v>
      </c>
      <c r="C3" s="13">
        <f>1000*B3/((Population!B3+Population!C3+Population!B4+Population!C4)/2)</f>
        <v>6.731653407026625</v>
      </c>
      <c r="D3" s="8"/>
    </row>
    <row r="4" spans="1:4" ht="14.25">
      <c r="A4" s="9">
        <v>1981</v>
      </c>
      <c r="B4" s="17">
        <v>64380</v>
      </c>
      <c r="C4" s="13">
        <f>1000*B4/((Population!B4+Population!C4+Population!B5+Population!C5)/2)</f>
        <v>6.530086297453749</v>
      </c>
      <c r="D4" s="8"/>
    </row>
    <row r="5" spans="1:4" ht="14.25">
      <c r="A5" s="9">
        <v>1982</v>
      </c>
      <c r="B5" s="17">
        <v>62341</v>
      </c>
      <c r="C5" s="13">
        <f>1000*B5/((Population!B5+Population!C5+Population!B6+Population!C6)/2)</f>
        <v>6.324988182688783</v>
      </c>
      <c r="D5" s="8"/>
    </row>
    <row r="6" spans="1:4" ht="14.25">
      <c r="A6" s="5">
        <v>1983</v>
      </c>
      <c r="B6" s="17">
        <v>59629</v>
      </c>
      <c r="C6" s="13">
        <f>1000*B6/((Population!B6+Population!C6+Population!B7+Population!C7)/2)</f>
        <v>6.050314950403429</v>
      </c>
      <c r="D6" s="8"/>
    </row>
    <row r="7" spans="1:4" ht="14.25">
      <c r="A7" s="5">
        <v>1984</v>
      </c>
      <c r="B7" s="17">
        <v>58962</v>
      </c>
      <c r="C7" s="13">
        <f>1000*B7/((Population!B7+Population!C7+Population!B8+Population!C8)/2)</f>
        <v>5.982726983821615</v>
      </c>
      <c r="D7" s="8"/>
    </row>
    <row r="8" spans="1:4" ht="14.25">
      <c r="A8" s="5">
        <v>1985</v>
      </c>
      <c r="B8" s="17">
        <v>57559</v>
      </c>
      <c r="C8" s="13">
        <f>1000*B8/((Population!B8+Population!C8+Population!B9+Population!C9)/2)</f>
        <v>5.838628697744076</v>
      </c>
      <c r="D8" s="8"/>
    </row>
    <row r="9" spans="1:4" ht="14.25">
      <c r="A9" s="5">
        <v>1986</v>
      </c>
      <c r="B9" s="17">
        <v>56780</v>
      </c>
      <c r="C9" s="13">
        <f>1000*B9/((Population!B9+Population!C9+Population!B10+Population!C10)/2)</f>
        <v>5.757556184084829</v>
      </c>
      <c r="D9" s="8"/>
    </row>
    <row r="10" spans="1:4" ht="14.25">
      <c r="A10" s="5">
        <v>1987</v>
      </c>
      <c r="B10" s="17">
        <v>56563</v>
      </c>
      <c r="C10" s="13">
        <f>1000*B10/((Population!B10+Population!C10+Population!B11+Population!C11)/2)</f>
        <v>5.730664831789441</v>
      </c>
      <c r="D10" s="8"/>
    </row>
    <row r="11" spans="1:4" ht="14.25">
      <c r="A11" s="5">
        <v>1988</v>
      </c>
      <c r="B11" s="17">
        <v>59075</v>
      </c>
      <c r="C11" s="13">
        <f>1000*B11/((Population!B11+Population!C11+Population!B12+Population!C12)/2)</f>
        <v>5.9661689186787195</v>
      </c>
      <c r="D11" s="8"/>
    </row>
    <row r="12" spans="1:4" ht="14.25">
      <c r="A12" s="5">
        <v>1989</v>
      </c>
      <c r="B12" s="17">
        <v>63511</v>
      </c>
      <c r="C12" s="13">
        <f>1000*B12/((Population!B12+Population!C12+Population!B13+Population!C13)/2)</f>
        <v>6.39091733225515</v>
      </c>
      <c r="D12" s="8"/>
    </row>
    <row r="13" spans="1:4" ht="14.25">
      <c r="A13" s="5">
        <v>1990</v>
      </c>
      <c r="B13" s="17">
        <v>64554</v>
      </c>
      <c r="C13" s="13">
        <f>1000*B13/((Population!B13+Population!C13+Population!B14+Population!C14)/2)</f>
        <v>6.476527403870536</v>
      </c>
      <c r="D13" s="8"/>
    </row>
    <row r="14" spans="1:4" ht="14.25">
      <c r="A14" s="5">
        <v>1991</v>
      </c>
      <c r="B14" s="17">
        <v>60740</v>
      </c>
      <c r="C14" s="13">
        <f>1000*B14/((Population!B14+Population!C14+Population!B15+Population!C15)/2)</f>
        <v>6.071276425395568</v>
      </c>
      <c r="D14" s="8">
        <f>B14/((Couples!C14+Couples!C15)/2)</f>
        <v>0.4508309272688137</v>
      </c>
    </row>
    <row r="15" spans="1:4" ht="14.25">
      <c r="A15" s="5">
        <v>1992</v>
      </c>
      <c r="B15" s="17">
        <v>58156</v>
      </c>
      <c r="C15" s="13">
        <f>1000*B15/((Population!B15+Population!C15+Population!B16+Population!C16)/2)</f>
        <v>5.789455974709408</v>
      </c>
      <c r="D15" s="8">
        <f>B15/((Couples!C15+Couples!C16)/2)</f>
        <v>0.3982223926485391</v>
      </c>
    </row>
    <row r="16" spans="1:4" ht="14.25">
      <c r="A16" s="5">
        <v>1993</v>
      </c>
      <c r="B16" s="17">
        <v>54112</v>
      </c>
      <c r="C16" s="13">
        <f>1000*B16/((Population!B16+Population!C16+Population!B17+Population!C17)/2)</f>
        <v>5.365871797986509</v>
      </c>
      <c r="D16" s="8">
        <f>B16/((Couples!C16+Couples!C17)/2)</f>
        <v>0.3388225865026987</v>
      </c>
    </row>
    <row r="17" spans="1:4" ht="14.25">
      <c r="A17" s="5">
        <v>1994</v>
      </c>
      <c r="B17" s="17">
        <v>51962</v>
      </c>
      <c r="C17" s="13">
        <f>1000*B17/((Population!B17+Population!C17+Population!B18+Population!C18)/2)</f>
        <v>5.136817110004076</v>
      </c>
      <c r="D17" s="8">
        <f>B17/((Couples!C17+Couples!C18)/2)</f>
        <v>0.2977696786320084</v>
      </c>
    </row>
    <row r="18" spans="1:4" ht="14.25">
      <c r="A18" s="5">
        <v>1995</v>
      </c>
      <c r="B18" s="17">
        <v>51402</v>
      </c>
      <c r="C18" s="13">
        <f>1000*B18/((Population!B18+Population!C18+Population!B19+Population!C19)/2)</f>
        <v>5.070825778976533</v>
      </c>
      <c r="D18" s="8">
        <f>B18/((Couples!C18+Couples!C19)/2)</f>
        <v>0.2735742360577038</v>
      </c>
    </row>
    <row r="19" spans="1:4" ht="14.25">
      <c r="A19" s="5">
        <v>1996</v>
      </c>
      <c r="B19" s="17">
        <v>50552</v>
      </c>
      <c r="C19" s="13">
        <f>1000*B19/((Population!B19+Population!C19+Population!B20+Population!C20)/2)</f>
        <v>4.977238281590564</v>
      </c>
      <c r="D19" s="8">
        <f>B19/((Couples!C19+Couples!C20)/2)</f>
        <v>0.2524034800843808</v>
      </c>
    </row>
    <row r="20" spans="1:4" ht="14.25">
      <c r="A20" s="5">
        <v>1997</v>
      </c>
      <c r="B20" s="17">
        <v>47759</v>
      </c>
      <c r="C20" s="13">
        <f>1000*B20/((Population!B20+Population!C20+Population!B21+Population!C21)/2)</f>
        <v>4.690880142850899</v>
      </c>
      <c r="D20" s="8">
        <f>B20/((Couples!C20+Couples!C21)/2)</f>
        <v>0.22377258681560164</v>
      </c>
    </row>
    <row r="21" spans="1:4" ht="14.25">
      <c r="A21" s="5">
        <v>1998</v>
      </c>
      <c r="B21" s="17">
        <v>44393</v>
      </c>
      <c r="C21" s="13">
        <f>1000*B21/((Population!B21+Population!C21+Population!B22+Population!C22)/2)</f>
        <v>4.3509717918480515</v>
      </c>
      <c r="D21" s="8">
        <f>B21/((Couples!C21+Couples!C22)/2)</f>
        <v>0.19348160545320625</v>
      </c>
    </row>
    <row r="22" spans="1:4" ht="14.25">
      <c r="A22" s="5">
        <v>1999</v>
      </c>
      <c r="B22" s="17">
        <v>44171</v>
      </c>
      <c r="C22" s="13">
        <f>1000*B22/((Population!B22+Population!C22+Population!B23+Population!C23)/2)</f>
        <v>4.319302989604816</v>
      </c>
      <c r="D22" s="8">
        <f>B22/((Couples!C22+Couples!C23)/2)</f>
        <v>0.17804210517830008</v>
      </c>
    </row>
    <row r="23" spans="1:4" ht="14.25">
      <c r="A23" s="5">
        <v>2000</v>
      </c>
      <c r="B23" s="17">
        <v>45123</v>
      </c>
      <c r="C23" s="13">
        <f>1000*B23/((Population!B23+Population!C23+Population!B24+Population!C24)/2)</f>
        <v>4.401707323580409</v>
      </c>
      <c r="D23" s="8">
        <f>B23/((Couples!C23+Couples!C24)/2)</f>
        <v>0.1688918333202331</v>
      </c>
    </row>
    <row r="24" spans="1:4" ht="14.25">
      <c r="A24" s="5">
        <v>2001</v>
      </c>
      <c r="B24" s="17">
        <v>42110</v>
      </c>
      <c r="C24" s="13">
        <f>1000*B24/((Population!B24+Population!C24+Population!B25+Population!C25)/2)</f>
        <v>4.093687404727105</v>
      </c>
      <c r="D24" s="8">
        <f>B24/((Couples!C24+Couples!C25)/2)</f>
        <v>0.14637079674932393</v>
      </c>
    </row>
    <row r="25" spans="1:4" ht="14.25">
      <c r="A25" s="5">
        <v>2002</v>
      </c>
      <c r="B25" s="17">
        <v>40434</v>
      </c>
      <c r="C25" s="13">
        <f>1000*B25/((Population!B25+Population!C25+Population!B26+Population!C26)/2)</f>
        <v>3.913175582051479</v>
      </c>
      <c r="D25" s="8">
        <f>B25/((Couples!C25+Couples!C26)/2)</f>
        <v>0.13053373751852246</v>
      </c>
    </row>
    <row r="26" spans="1:4" ht="14.25">
      <c r="A26" s="5">
        <v>2003</v>
      </c>
      <c r="B26" s="17">
        <v>41777</v>
      </c>
      <c r="C26" s="13">
        <f>1000*B26/((Population!B26+Population!C26+Population!B27+Population!C27)/2)</f>
        <v>4.026259302297846</v>
      </c>
      <c r="D26" s="8">
        <f>B26/((Couples!C26+Couples!C27)/2)</f>
        <v>0.12638116428462307</v>
      </c>
    </row>
    <row r="27" spans="1:4" ht="14.25">
      <c r="A27" s="5">
        <v>2004</v>
      </c>
      <c r="B27" s="17">
        <v>43296</v>
      </c>
      <c r="C27" s="13">
        <f>1000*B27/((Population!B27+Population!C27+Population!B28+Population!C28)/2)</f>
        <v>4.154633230262362</v>
      </c>
      <c r="D27" s="8">
        <f>B27/((Couples!C27+Couples!C28)/2)</f>
        <v>0.12307447404253141</v>
      </c>
    </row>
    <row r="28" spans="1:4" ht="14.25">
      <c r="A28" s="9">
        <v>2005</v>
      </c>
      <c r="B28" s="17">
        <v>43141</v>
      </c>
      <c r="C28" s="13">
        <f>1000*B28/((Population!B28+Population!C28+Population!B29+Population!C29)/2)</f>
        <v>4.117050942886833</v>
      </c>
      <c r="D28" s="8">
        <f>B28/((Couples!C28+Couples!C29)/2)</f>
        <v>0.11510635885189804</v>
      </c>
    </row>
    <row r="29" spans="1:4" ht="14.25">
      <c r="A29" s="9">
        <v>2006</v>
      </c>
      <c r="B29" s="17">
        <v>44813</v>
      </c>
      <c r="C29" s="13">
        <f>1000*B29/((Population!B29+Population!C29+Population!B30+Population!C30)/2)</f>
        <v>4.2485000414298195</v>
      </c>
      <c r="D29" s="8">
        <f>B29/((Couples!C29+Couples!C30)/2)</f>
        <v>0.11248864144104342</v>
      </c>
    </row>
    <row r="30" spans="1:4" ht="14.25">
      <c r="A30" s="9">
        <v>2007</v>
      </c>
      <c r="B30" s="20">
        <v>45561</v>
      </c>
      <c r="C30" s="13">
        <f>1000*B30/((Population!B30+Population!C30+Population!B31+Population!C31)/2)</f>
        <v>4.287811626528135</v>
      </c>
      <c r="D30" s="8">
        <f>B30/((Couples!C30+Couples!C31)/2)</f>
        <v>0.10750716738045517</v>
      </c>
    </row>
    <row r="31" spans="1:4" ht="14.25">
      <c r="A31" s="9">
        <v>2008</v>
      </c>
      <c r="B31" s="20">
        <v>45613</v>
      </c>
      <c r="C31" s="13">
        <f>1000*B31/((Population!B31+Population!C31+Population!B32+Population!C32)/2)</f>
        <v>4.2589276368857325</v>
      </c>
      <c r="D31" s="8">
        <f>B31/((Couples!C31+Couples!C32)/2)</f>
        <v>0.10114868610710721</v>
      </c>
    </row>
    <row r="32" spans="1:4" ht="14.25">
      <c r="A32" s="9">
        <v>2009</v>
      </c>
      <c r="B32" s="20">
        <v>43303</v>
      </c>
      <c r="C32" s="13">
        <f>1000*B32/((Population!B32+Population!C32+Population!B33+Population!C33)/2)</f>
        <v>4.010839631482169</v>
      </c>
      <c r="D32" s="8">
        <f>B32/((Couples!C32+Couples!C33)/2)</f>
        <v>0.09077036269994823</v>
      </c>
    </row>
    <row r="33" spans="1:4" ht="14.25">
      <c r="A33" s="9">
        <v>2010</v>
      </c>
      <c r="B33" s="20">
        <v>42159</v>
      </c>
      <c r="C33" s="13">
        <f>1000*B33/((Population!B33+Population!C33+Population!B34+Population!C34)/2)</f>
        <v>3.869365258067132</v>
      </c>
      <c r="D33" s="8">
        <f>B33/((Couples!C33+Couples!C34)/2)</f>
        <v>0.08357435538577736</v>
      </c>
    </row>
    <row r="34" spans="1:4" ht="14.25">
      <c r="A34" s="9">
        <v>2011</v>
      </c>
      <c r="B34" s="20">
        <v>41001</v>
      </c>
      <c r="C34" s="13">
        <f>1000*B34/((Population!B34+Population!C34+Population!B35+Population!C35)/2)</f>
        <v>3.7295311720711863</v>
      </c>
      <c r="D34" s="8">
        <f>B34/((Couples!C34+Couples!C35)/2)</f>
        <v>0.07721745222522086</v>
      </c>
    </row>
    <row r="35" spans="1:4" ht="14.25">
      <c r="A35" s="9">
        <v>2012</v>
      </c>
      <c r="B35" s="20">
        <v>42198</v>
      </c>
      <c r="C35" s="13">
        <f>1000*B35/((Population!B35+Population!C35+Population!B36+Population!C36)/2)</f>
        <v>3.8126987135868884</v>
      </c>
      <c r="D35" s="8">
        <f>B35/((Couples!C35+Couples!C36)/2)</f>
        <v>0.07655959004206442</v>
      </c>
    </row>
    <row r="36" spans="1:4" ht="14.25">
      <c r="A36" s="9">
        <v>2013</v>
      </c>
      <c r="B36" s="9"/>
      <c r="C36" s="13">
        <f>1000*B36/((Population!B36+Population!C36+Population!B37+Population!C37)/2)</f>
        <v>0</v>
      </c>
      <c r="D36" s="8">
        <f>B36/((Couples!C36+Couples!C37)/2)</f>
        <v>0</v>
      </c>
    </row>
    <row r="37" spans="1:4" ht="14.25">
      <c r="A37" s="11"/>
      <c r="B37" s="11"/>
      <c r="C37" s="11"/>
      <c r="D37" s="11"/>
    </row>
    <row r="38" spans="1:4" ht="14.25">
      <c r="A38" s="11"/>
      <c r="B38" s="11"/>
      <c r="C38" s="11"/>
      <c r="D38" s="11"/>
    </row>
    <row r="39" spans="1:4" ht="14.25">
      <c r="A39" s="11"/>
      <c r="B39" s="11"/>
      <c r="C39" s="11"/>
      <c r="D39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F3" sqref="F3:AB8"/>
    </sheetView>
  </sheetViews>
  <sheetFormatPr defaultColWidth="11.421875" defaultRowHeight="15"/>
  <sheetData>
    <row r="1" spans="1:3" ht="14.25">
      <c r="A1" s="11"/>
      <c r="B1" s="11"/>
      <c r="C1" s="11"/>
    </row>
    <row r="2" spans="1:3" ht="26.25">
      <c r="A2" s="9" t="s">
        <v>39</v>
      </c>
      <c r="B2" s="9" t="s">
        <v>44</v>
      </c>
      <c r="C2" s="9" t="s">
        <v>45</v>
      </c>
    </row>
    <row r="3" spans="1:28" ht="14.25">
      <c r="A3" s="5">
        <v>1980</v>
      </c>
      <c r="B3" s="14"/>
      <c r="C3" s="14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4.25">
      <c r="A4" s="5">
        <v>1981</v>
      </c>
      <c r="B4" s="14"/>
      <c r="C4" s="1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14.25">
      <c r="A5" s="5">
        <v>1982</v>
      </c>
      <c r="B5" s="14"/>
      <c r="C5" s="14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4.25">
      <c r="A6" s="5">
        <v>1983</v>
      </c>
      <c r="B6" s="14"/>
      <c r="C6" s="1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4.25">
      <c r="A7" s="5">
        <v>1984</v>
      </c>
      <c r="B7" s="14"/>
      <c r="C7" s="1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4.25">
      <c r="A8" s="5">
        <v>1985</v>
      </c>
      <c r="B8" s="14"/>
      <c r="C8" s="1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3" ht="14.25">
      <c r="A9" s="5">
        <v>1986</v>
      </c>
      <c r="B9" s="15"/>
      <c r="C9" s="15"/>
    </row>
    <row r="10" spans="1:3" ht="14.25">
      <c r="A10" s="5">
        <v>1987</v>
      </c>
      <c r="B10" s="15"/>
      <c r="C10" s="15"/>
    </row>
    <row r="11" spans="1:3" ht="14.25">
      <c r="A11" s="5">
        <v>1988</v>
      </c>
      <c r="B11" s="15"/>
      <c r="C11" s="15"/>
    </row>
    <row r="12" spans="1:3" ht="14.25">
      <c r="A12" s="5">
        <v>1989</v>
      </c>
      <c r="B12" s="15"/>
      <c r="C12" s="15"/>
    </row>
    <row r="13" spans="1:3" ht="14.25">
      <c r="A13" s="5">
        <v>1990</v>
      </c>
      <c r="B13" s="15"/>
      <c r="C13" s="15"/>
    </row>
    <row r="14" spans="1:3" ht="14.25">
      <c r="A14" s="5">
        <v>1991</v>
      </c>
      <c r="B14" s="31">
        <v>2334111</v>
      </c>
      <c r="C14" s="31">
        <v>129332</v>
      </c>
    </row>
    <row r="15" spans="1:3" ht="14.25">
      <c r="A15" s="5">
        <v>1992</v>
      </c>
      <c r="B15" s="31">
        <v>2335456</v>
      </c>
      <c r="C15" s="31">
        <v>140126</v>
      </c>
    </row>
    <row r="16" spans="1:3" ht="14.25">
      <c r="A16" s="5">
        <v>1993</v>
      </c>
      <c r="B16" s="31">
        <v>2332927</v>
      </c>
      <c r="C16" s="31">
        <v>151952</v>
      </c>
    </row>
    <row r="17" spans="1:3" ht="14.25">
      <c r="A17" s="5">
        <v>1994</v>
      </c>
      <c r="B17" s="31">
        <v>2325761</v>
      </c>
      <c r="C17" s="31">
        <v>167460</v>
      </c>
    </row>
    <row r="18" spans="1:3" ht="14.25">
      <c r="A18" s="5">
        <v>1995</v>
      </c>
      <c r="B18" s="31">
        <v>2318274</v>
      </c>
      <c r="C18" s="31">
        <v>181548</v>
      </c>
    </row>
    <row r="19" spans="1:3" ht="14.25">
      <c r="A19" s="5">
        <v>1996</v>
      </c>
      <c r="B19" s="31">
        <v>2304459</v>
      </c>
      <c r="C19" s="31">
        <v>194233</v>
      </c>
    </row>
    <row r="20" spans="1:3" ht="14.25">
      <c r="A20" s="5">
        <v>1997</v>
      </c>
      <c r="B20" s="31">
        <v>2292278</v>
      </c>
      <c r="C20" s="31">
        <v>206332</v>
      </c>
    </row>
    <row r="21" spans="1:3" ht="14.25">
      <c r="A21" s="5">
        <v>1998</v>
      </c>
      <c r="B21" s="31">
        <v>2276293</v>
      </c>
      <c r="C21" s="31">
        <v>220521</v>
      </c>
    </row>
    <row r="22" spans="1:3" ht="14.25">
      <c r="A22" s="5">
        <v>1999</v>
      </c>
      <c r="B22" s="31">
        <v>2256469</v>
      </c>
      <c r="C22" s="31">
        <v>238365</v>
      </c>
    </row>
    <row r="23" spans="1:3" ht="14.25">
      <c r="A23" s="5">
        <v>2000</v>
      </c>
      <c r="B23" s="31">
        <v>2236686</v>
      </c>
      <c r="C23" s="31">
        <v>257821</v>
      </c>
    </row>
    <row r="24" spans="1:3" ht="14.25">
      <c r="A24" s="5">
        <v>2001</v>
      </c>
      <c r="B24" s="31">
        <v>2215605</v>
      </c>
      <c r="C24" s="31">
        <v>276521</v>
      </c>
    </row>
    <row r="25" spans="1:3" ht="14.25">
      <c r="A25" s="5">
        <v>2002</v>
      </c>
      <c r="B25" s="31">
        <v>2193563</v>
      </c>
      <c r="C25" s="31">
        <v>298867</v>
      </c>
    </row>
    <row r="26" spans="1:3" ht="14.25">
      <c r="A26" s="5">
        <v>2003</v>
      </c>
      <c r="B26" s="31">
        <v>2171184</v>
      </c>
      <c r="C26" s="31">
        <v>320651</v>
      </c>
    </row>
    <row r="27" spans="1:3" ht="14.25">
      <c r="A27" s="5">
        <v>2004</v>
      </c>
      <c r="B27" s="31">
        <v>2148538</v>
      </c>
      <c r="C27" s="31">
        <v>340476</v>
      </c>
    </row>
    <row r="28" spans="1:3" ht="14.25">
      <c r="A28" s="9">
        <v>2005</v>
      </c>
      <c r="B28" s="31">
        <v>2129672</v>
      </c>
      <c r="C28" s="31">
        <v>363098</v>
      </c>
    </row>
    <row r="29" spans="1:3" ht="14.25">
      <c r="A29" s="5">
        <v>2006</v>
      </c>
      <c r="B29" s="31">
        <v>2114599</v>
      </c>
      <c r="C29" s="31">
        <v>386487</v>
      </c>
    </row>
    <row r="30" spans="1:3" ht="14.25">
      <c r="A30" s="9">
        <v>2007</v>
      </c>
      <c r="B30" s="31">
        <v>2102466</v>
      </c>
      <c r="C30" s="31">
        <v>410269</v>
      </c>
    </row>
    <row r="31" spans="1:3" ht="14.25">
      <c r="A31" s="5">
        <v>2008</v>
      </c>
      <c r="B31" s="31">
        <v>2092403</v>
      </c>
      <c r="C31" s="31">
        <v>437321</v>
      </c>
    </row>
    <row r="32" spans="1:3" ht="14.25">
      <c r="A32" s="9">
        <v>2009</v>
      </c>
      <c r="B32" s="31">
        <v>2081541</v>
      </c>
      <c r="C32" s="31">
        <v>464579</v>
      </c>
    </row>
    <row r="33" spans="1:3" ht="14.25">
      <c r="A33" s="5">
        <v>2010</v>
      </c>
      <c r="B33" s="31">
        <v>2068132</v>
      </c>
      <c r="C33" s="31">
        <v>489543</v>
      </c>
    </row>
    <row r="34" spans="1:3" ht="14.25">
      <c r="A34" s="9">
        <v>2011</v>
      </c>
      <c r="B34" s="31">
        <v>2062953</v>
      </c>
      <c r="C34" s="31">
        <v>519355</v>
      </c>
    </row>
    <row r="35" spans="1:3" ht="14.25">
      <c r="A35" s="5">
        <v>2012</v>
      </c>
      <c r="B35" s="31">
        <v>2051374</v>
      </c>
      <c r="C35" s="31">
        <v>542607</v>
      </c>
    </row>
    <row r="36" spans="1:3" ht="14.25">
      <c r="A36" s="9">
        <v>2013</v>
      </c>
      <c r="B36" s="31">
        <v>2042899</v>
      </c>
      <c r="C36" s="31">
        <v>559750</v>
      </c>
    </row>
    <row r="37" spans="1:3" ht="14.25">
      <c r="A37" s="5">
        <v>2014</v>
      </c>
      <c r="B37" s="15"/>
      <c r="C37" s="15"/>
    </row>
    <row r="38" spans="1:3" ht="14.25">
      <c r="A38" s="11"/>
      <c r="B38" s="11"/>
      <c r="C38" s="11"/>
    </row>
    <row r="39" spans="1:3" ht="14.25">
      <c r="A39" s="11"/>
      <c r="B39" s="11"/>
      <c r="C39" s="11"/>
    </row>
    <row r="40" spans="1:3" ht="14.25">
      <c r="A40" s="11"/>
      <c r="B40" s="11"/>
      <c r="C4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B9">
      <selection activeCell="F12" sqref="F12:K25"/>
    </sheetView>
  </sheetViews>
  <sheetFormatPr defaultColWidth="11.421875" defaultRowHeight="15"/>
  <cols>
    <col min="4" max="5" width="11.57421875" style="18" customWidth="1"/>
  </cols>
  <sheetData>
    <row r="1" spans="1:15" ht="14.25">
      <c r="A1" s="34" t="s">
        <v>41</v>
      </c>
      <c r="B1" s="34" t="s">
        <v>1</v>
      </c>
      <c r="C1" s="34"/>
      <c r="D1" s="34" t="s">
        <v>56</v>
      </c>
      <c r="E1" s="34"/>
      <c r="F1" s="34" t="s">
        <v>42</v>
      </c>
      <c r="G1" s="34"/>
      <c r="H1" s="35" t="s">
        <v>46</v>
      </c>
      <c r="I1" s="35"/>
      <c r="J1" s="35" t="s">
        <v>47</v>
      </c>
      <c r="K1" s="35"/>
      <c r="L1" s="33" t="s">
        <v>57</v>
      </c>
      <c r="M1" s="33"/>
      <c r="N1" s="33" t="s">
        <v>57</v>
      </c>
      <c r="O1" s="33"/>
    </row>
    <row r="2" spans="1:15" ht="14.25">
      <c r="A2" s="34"/>
      <c r="B2" s="5" t="s">
        <v>50</v>
      </c>
      <c r="C2" s="5" t="s">
        <v>0</v>
      </c>
      <c r="D2" s="25" t="s">
        <v>50</v>
      </c>
      <c r="E2" s="25" t="s">
        <v>0</v>
      </c>
      <c r="F2" s="5" t="s">
        <v>50</v>
      </c>
      <c r="G2" s="5" t="s">
        <v>0</v>
      </c>
      <c r="H2" s="4" t="s">
        <v>50</v>
      </c>
      <c r="I2" s="4" t="s">
        <v>0</v>
      </c>
      <c r="J2" s="4" t="s">
        <v>50</v>
      </c>
      <c r="K2" s="4" t="s">
        <v>0</v>
      </c>
      <c r="L2" s="4" t="s">
        <v>50</v>
      </c>
      <c r="M2" s="4" t="s">
        <v>0</v>
      </c>
      <c r="N2" s="4" t="s">
        <v>50</v>
      </c>
      <c r="O2" s="4" t="s">
        <v>0</v>
      </c>
    </row>
    <row r="3" spans="1:11" ht="14.25">
      <c r="A3" s="5"/>
      <c r="B3" s="5"/>
      <c r="C3" s="5"/>
      <c r="D3" s="25"/>
      <c r="E3" s="25"/>
      <c r="F3" s="5"/>
      <c r="G3" s="5"/>
      <c r="H3" s="4"/>
      <c r="I3" s="4"/>
      <c r="J3" s="4"/>
      <c r="K3" s="4"/>
    </row>
    <row r="4" spans="1:11" ht="14.25">
      <c r="A4" s="5"/>
      <c r="B4" s="5"/>
      <c r="C4" s="5"/>
      <c r="D4" s="25"/>
      <c r="E4" s="25"/>
      <c r="F4" s="5"/>
      <c r="G4" s="5"/>
      <c r="H4" s="4"/>
      <c r="I4" s="4"/>
      <c r="J4" s="4"/>
      <c r="K4" s="4"/>
    </row>
    <row r="5" spans="1:11" ht="14.25">
      <c r="A5" s="5"/>
      <c r="B5" s="5"/>
      <c r="C5" s="5"/>
      <c r="D5" s="25"/>
      <c r="E5" s="25"/>
      <c r="F5" s="5"/>
      <c r="G5" s="5"/>
      <c r="H5" s="4"/>
      <c r="I5" s="4"/>
      <c r="J5" s="4"/>
      <c r="K5" s="4"/>
    </row>
    <row r="6" spans="1:11" ht="14.25">
      <c r="A6" s="5"/>
      <c r="B6" s="5"/>
      <c r="C6" s="5"/>
      <c r="D6" s="25"/>
      <c r="E6" s="25"/>
      <c r="F6" s="5"/>
      <c r="G6" s="5"/>
      <c r="H6" s="4"/>
      <c r="I6" s="4"/>
      <c r="J6" s="4"/>
      <c r="K6" s="4"/>
    </row>
    <row r="7" spans="1:11" ht="14.25">
      <c r="A7" s="5"/>
      <c r="B7" s="5"/>
      <c r="C7" s="5"/>
      <c r="D7" s="25"/>
      <c r="E7" s="25"/>
      <c r="F7" s="5"/>
      <c r="G7" s="5"/>
      <c r="H7" s="4"/>
      <c r="I7" s="4"/>
      <c r="J7" s="4"/>
      <c r="K7" s="4"/>
    </row>
    <row r="8" spans="1:11" ht="14.25">
      <c r="A8" s="5"/>
      <c r="B8" s="5"/>
      <c r="C8" s="5"/>
      <c r="D8" s="25"/>
      <c r="E8" s="25"/>
      <c r="F8" s="5"/>
      <c r="G8" s="5"/>
      <c r="H8" s="4"/>
      <c r="I8" s="4"/>
      <c r="J8" s="4"/>
      <c r="K8" s="4"/>
    </row>
    <row r="9" spans="1:11" ht="14.25">
      <c r="A9" s="5"/>
      <c r="B9" s="5"/>
      <c r="C9" s="5"/>
      <c r="D9" s="25"/>
      <c r="E9" s="25"/>
      <c r="F9" s="5"/>
      <c r="G9" s="5"/>
      <c r="H9" s="4"/>
      <c r="I9" s="4"/>
      <c r="J9" s="4"/>
      <c r="K9" s="4"/>
    </row>
    <row r="10" spans="1:11" ht="14.25">
      <c r="A10" s="5"/>
      <c r="B10" s="5"/>
      <c r="C10" s="5"/>
      <c r="D10" s="25"/>
      <c r="E10" s="25"/>
      <c r="F10" s="5"/>
      <c r="G10" s="5"/>
      <c r="H10" s="4"/>
      <c r="I10" s="4"/>
      <c r="J10" s="4"/>
      <c r="K10" s="4"/>
    </row>
    <row r="11" spans="1:11" ht="14.25">
      <c r="A11" s="5"/>
      <c r="B11" s="5"/>
      <c r="C11" s="5"/>
      <c r="D11" s="25"/>
      <c r="E11" s="25"/>
      <c r="F11" s="5"/>
      <c r="G11" s="5"/>
      <c r="H11" s="4"/>
      <c r="I11" s="4"/>
      <c r="J11" s="4"/>
      <c r="K11" s="4"/>
    </row>
    <row r="12" spans="1:11" ht="14.25">
      <c r="A12" s="5">
        <v>1989</v>
      </c>
      <c r="B12" s="6"/>
      <c r="C12" s="6"/>
      <c r="D12" s="6"/>
      <c r="E12" s="6"/>
      <c r="F12" s="7"/>
      <c r="G12" s="7"/>
      <c r="H12" s="8"/>
      <c r="I12" s="8"/>
      <c r="J12" s="8"/>
      <c r="K12" s="8"/>
    </row>
    <row r="13" spans="1:11" ht="14.25">
      <c r="A13" s="5">
        <v>1990</v>
      </c>
      <c r="B13" s="6"/>
      <c r="C13" s="6"/>
      <c r="D13" s="6"/>
      <c r="E13" s="6"/>
      <c r="F13" s="7"/>
      <c r="G13" s="7"/>
      <c r="H13" s="8"/>
      <c r="I13" s="8"/>
      <c r="J13" s="8"/>
      <c r="K13" s="8"/>
    </row>
    <row r="14" spans="1:11" ht="14.25">
      <c r="A14" s="5">
        <v>1991</v>
      </c>
      <c r="B14" s="6"/>
      <c r="C14" s="6"/>
      <c r="D14" s="6"/>
      <c r="E14" s="6"/>
      <c r="F14" s="7"/>
      <c r="G14" s="7"/>
      <c r="H14" s="8"/>
      <c r="I14" s="8"/>
      <c r="J14" s="8"/>
      <c r="K14" s="8"/>
    </row>
    <row r="15" spans="1:11" ht="14.25">
      <c r="A15" s="5">
        <v>1992</v>
      </c>
      <c r="B15" s="6"/>
      <c r="C15" s="6"/>
      <c r="D15" s="6"/>
      <c r="E15" s="6"/>
      <c r="F15" s="7"/>
      <c r="G15" s="7"/>
      <c r="H15" s="8"/>
      <c r="I15" s="8"/>
      <c r="J15" s="8"/>
      <c r="K15" s="8"/>
    </row>
    <row r="16" spans="1:11" ht="14.25">
      <c r="A16" s="5">
        <v>1993</v>
      </c>
      <c r="B16" s="6"/>
      <c r="C16" s="6"/>
      <c r="D16" s="6"/>
      <c r="E16" s="6"/>
      <c r="F16" s="7"/>
      <c r="G16" s="7"/>
      <c r="H16" s="8"/>
      <c r="I16" s="8"/>
      <c r="J16" s="8"/>
      <c r="K16" s="8"/>
    </row>
    <row r="17" spans="1:11" ht="14.25">
      <c r="A17" s="5">
        <v>1994</v>
      </c>
      <c r="B17" s="6"/>
      <c r="C17" s="6"/>
      <c r="D17" s="6"/>
      <c r="E17" s="6"/>
      <c r="F17" s="7"/>
      <c r="G17" s="7"/>
      <c r="H17" s="8"/>
      <c r="I17" s="8"/>
      <c r="J17" s="8"/>
      <c r="K17" s="8"/>
    </row>
    <row r="18" spans="1:11" ht="14.25">
      <c r="A18" s="5">
        <v>1995</v>
      </c>
      <c r="B18" s="6"/>
      <c r="C18" s="6"/>
      <c r="D18" s="6"/>
      <c r="E18" s="6"/>
      <c r="F18" s="7"/>
      <c r="G18" s="7"/>
      <c r="H18" s="8"/>
      <c r="I18" s="8"/>
      <c r="J18" s="8"/>
      <c r="K18" s="8"/>
    </row>
    <row r="19" spans="1:14" ht="14.25">
      <c r="A19" s="5">
        <v>1996</v>
      </c>
      <c r="B19" s="6"/>
      <c r="C19" s="6"/>
      <c r="D19" s="6"/>
      <c r="E19" s="6"/>
      <c r="F19" s="7"/>
      <c r="G19" s="7"/>
      <c r="H19" s="8"/>
      <c r="I19" s="8"/>
      <c r="J19" s="8"/>
      <c r="K19" s="8"/>
      <c r="M19" s="23"/>
      <c r="N19" s="25"/>
    </row>
    <row r="20" spans="1:14" ht="15">
      <c r="A20" s="5">
        <v>1997</v>
      </c>
      <c r="B20" s="6"/>
      <c r="C20" s="6"/>
      <c r="D20" s="6"/>
      <c r="E20" s="6"/>
      <c r="F20" s="7"/>
      <c r="G20" s="7"/>
      <c r="H20" s="8"/>
      <c r="I20" s="8"/>
      <c r="J20" s="8"/>
      <c r="K20" s="8"/>
      <c r="M20" s="26"/>
      <c r="N20" s="23"/>
    </row>
    <row r="21" spans="1:14" ht="15">
      <c r="A21" s="5">
        <v>1998</v>
      </c>
      <c r="B21" s="6"/>
      <c r="C21" s="6"/>
      <c r="D21" s="6"/>
      <c r="E21" s="6"/>
      <c r="F21" s="7"/>
      <c r="G21" s="7"/>
      <c r="H21" s="8"/>
      <c r="I21" s="8"/>
      <c r="J21" s="8"/>
      <c r="K21" s="8"/>
      <c r="M21" s="9"/>
      <c r="N21" s="22"/>
    </row>
    <row r="22" spans="1:14" ht="15">
      <c r="A22" s="5">
        <v>1999</v>
      </c>
      <c r="B22" s="6"/>
      <c r="C22" s="6"/>
      <c r="D22" s="6"/>
      <c r="E22" s="6"/>
      <c r="F22" s="7"/>
      <c r="G22" s="7"/>
      <c r="H22" s="8"/>
      <c r="I22" s="8"/>
      <c r="J22" s="8"/>
      <c r="K22" s="8"/>
      <c r="M22" s="9"/>
      <c r="N22" s="22"/>
    </row>
    <row r="23" spans="1:14" ht="14.25">
      <c r="A23" s="5">
        <v>2000</v>
      </c>
      <c r="B23" s="6"/>
      <c r="C23" s="6"/>
      <c r="D23" s="6"/>
      <c r="E23" s="6"/>
      <c r="F23" s="7"/>
      <c r="G23" s="7"/>
      <c r="H23" s="8"/>
      <c r="I23" s="8"/>
      <c r="J23" s="8"/>
      <c r="K23" s="8"/>
      <c r="M23" s="9"/>
      <c r="N23" s="6"/>
    </row>
    <row r="24" spans="1:14" ht="14.25">
      <c r="A24" s="5">
        <v>2001</v>
      </c>
      <c r="B24" s="6"/>
      <c r="C24" s="6"/>
      <c r="D24" s="6"/>
      <c r="E24" s="6"/>
      <c r="F24" s="7"/>
      <c r="G24" s="7"/>
      <c r="H24" s="8"/>
      <c r="I24" s="8"/>
      <c r="J24" s="8"/>
      <c r="K24" s="8"/>
      <c r="M24" s="23"/>
      <c r="N24" s="6"/>
    </row>
    <row r="25" spans="1:14" ht="14.25">
      <c r="A25" s="5">
        <v>2002</v>
      </c>
      <c r="B25" s="6"/>
      <c r="C25" s="6"/>
      <c r="D25" s="6"/>
      <c r="E25" s="6"/>
      <c r="F25" s="7"/>
      <c r="G25" s="7"/>
      <c r="H25" s="8"/>
      <c r="I25" s="8"/>
      <c r="J25" s="8"/>
      <c r="K25" s="8"/>
      <c r="M25" s="23"/>
      <c r="N25" s="6"/>
    </row>
    <row r="26" spans="1:15" ht="14.25">
      <c r="A26" s="5">
        <v>2003</v>
      </c>
      <c r="B26" s="32">
        <v>509</v>
      </c>
      <c r="C26" s="32">
        <v>345</v>
      </c>
      <c r="D26" s="32">
        <f>B26</f>
        <v>509</v>
      </c>
      <c r="E26" s="32">
        <f>C26</f>
        <v>345</v>
      </c>
      <c r="F26" s="7">
        <f>1000*B26/((Population!B26+Population!B27)/2)</f>
        <v>0.10025545444330106</v>
      </c>
      <c r="G26" s="7">
        <f>1000*C26/((Population!C26+Population!C27)/2)</f>
        <v>0.0651053706835611</v>
      </c>
      <c r="H26" s="8">
        <f>B26/(('S-sex couples'!B26+'S-sex couples'!B27)*0.5)</f>
        <v>0.05406953097999342</v>
      </c>
      <c r="I26" s="8">
        <f>C26/(('S-sex couples'!C26+'S-sex couples'!C27)*0.5)</f>
        <v>0.043021925435947614</v>
      </c>
      <c r="J26" s="8">
        <f>B26/(('S-sex couples'!D26+'S-sex couples'!D27)*0.5)</f>
        <v>0.0315405597383295</v>
      </c>
      <c r="K26" s="8">
        <f>C26/(('S-sex couples'!E26+'S-sex couples'!E27)*0.5)</f>
        <v>0.025096123170969445</v>
      </c>
      <c r="L26" s="27">
        <f>B26/(('S-sex couples'!F26+'S-sex couples'!F27)*0.5)</f>
        <v>0.05557190438281535</v>
      </c>
      <c r="M26" s="27">
        <f>C26/(('S-sex couples'!G26+'S-sex couples'!G27)*0.5)</f>
        <v>0.043967713277044684</v>
      </c>
      <c r="N26" s="7">
        <f>B26/(('S-sex couples'!H26+'S-sex couples'!H27)*0.5)</f>
        <v>0.032045933071536144</v>
      </c>
      <c r="O26" s="7">
        <f>C26/(('S-sex couples'!I26+'S-sex couples'!I27)*0.5)</f>
        <v>0.025415032564789525</v>
      </c>
    </row>
    <row r="27" spans="1:15" ht="14.25">
      <c r="A27" s="5">
        <v>2004</v>
      </c>
      <c r="B27" s="32">
        <v>622</v>
      </c>
      <c r="C27" s="32">
        <v>447</v>
      </c>
      <c r="D27" s="32">
        <f>B27+D26</f>
        <v>1131</v>
      </c>
      <c r="E27" s="32">
        <f>C27+E26</f>
        <v>792</v>
      </c>
      <c r="F27" s="7">
        <f>1000*B27/((Population!B27+Population!B28)/2)</f>
        <v>0.12197871040067555</v>
      </c>
      <c r="G27" s="7">
        <f>1000*C27/((Population!C27+Population!C28)/2)</f>
        <v>0.08399278000317932</v>
      </c>
      <c r="H27" s="8">
        <f>B27/(('S-sex couples'!B27+'S-sex couples'!B28)*0.5)</f>
        <v>0.0660607784481481</v>
      </c>
      <c r="I27" s="8">
        <f>C27/(('S-sex couples'!C27+'S-sex couples'!C28)*0.5)</f>
        <v>0.05573098945132808</v>
      </c>
      <c r="J27" s="8">
        <f>B27/(('S-sex couples'!D27+'S-sex couples'!D28)*0.5)</f>
        <v>0.038535454094753056</v>
      </c>
      <c r="K27" s="8">
        <f>C27/(('S-sex couples'!E27+'S-sex couples'!E28)*0.5)</f>
        <v>0.03250974384660804</v>
      </c>
      <c r="L27" s="27">
        <f>B27/(('S-sex couples'!F27+'S-sex couples'!F28)*0.5)</f>
        <v>0.07236284186405302</v>
      </c>
      <c r="M27" s="27">
        <f>C27/(('S-sex couples'!G27+'S-sex couples'!G28)*0.5)</f>
        <v>0.05998251054916572</v>
      </c>
      <c r="N27" s="7">
        <f>B27/(('S-sex couples'!H27+'S-sex couples'!H28)*0.5)</f>
        <v>0.04059792477402437</v>
      </c>
      <c r="O27" s="7">
        <f>C27/(('S-sex couples'!I27+'S-sex couples'!I28)*0.5)</f>
        <v>0.03391187384615418</v>
      </c>
    </row>
    <row r="28" spans="1:15" ht="14.25">
      <c r="A28" s="9">
        <v>2005</v>
      </c>
      <c r="B28" s="32">
        <v>580</v>
      </c>
      <c r="C28" s="32">
        <v>447</v>
      </c>
      <c r="D28" s="32">
        <f>B28+D27-Other!B7</f>
        <v>1707</v>
      </c>
      <c r="E28" s="32">
        <f>C28+E27-Other!C7</f>
        <v>1228.5</v>
      </c>
      <c r="F28" s="7">
        <f>1000*B28/((Population!B28+Population!B29)/2)</f>
        <v>0.11311394299018268</v>
      </c>
      <c r="G28" s="7">
        <f>1000*C28/((Population!C28+Population!C29)/2)</f>
        <v>0.083535100813972</v>
      </c>
      <c r="H28" s="8">
        <f>B28/(('S-sex couples'!B28+'S-sex couples'!B29)*0.5)</f>
        <v>0.06145117257652341</v>
      </c>
      <c r="I28" s="8">
        <f>C28/(('S-sex couples'!C28+'S-sex couples'!C29)*0.5)</f>
        <v>0.055596267003452854</v>
      </c>
      <c r="J28" s="8">
        <f>B28/(('S-sex couples'!D28+'S-sex couples'!D29)*0.5)</f>
        <v>0.03584651733630532</v>
      </c>
      <c r="K28" s="8">
        <f>C28/(('S-sex couples'!E28+'S-sex couples'!E29)*0.5)</f>
        <v>0.032431155752014156</v>
      </c>
      <c r="L28" s="27">
        <f>B28/(('S-sex couples'!F28+'S-sex couples'!F29)*0.5)</f>
        <v>0.0723247224815604</v>
      </c>
      <c r="M28" s="27">
        <f>C28/(('S-sex couples'!G28+'S-sex couples'!G29)*0.5)</f>
        <v>0.06358592020297604</v>
      </c>
      <c r="N28" s="7">
        <f>B28/(('S-sex couples'!H28+'S-sex couples'!H29)*0.5)</f>
        <v>0.03929248211574223</v>
      </c>
      <c r="O28" s="7">
        <f>C28/(('S-sex couples'!I28+'S-sex couples'!I29)*0.5)</f>
        <v>0.03499626239917576</v>
      </c>
    </row>
    <row r="29" spans="1:15" ht="14.25">
      <c r="A29" s="9">
        <v>2006</v>
      </c>
      <c r="B29" s="32">
        <v>595.5</v>
      </c>
      <c r="C29" s="32">
        <v>528.5</v>
      </c>
      <c r="D29" s="32">
        <f>B29+D28-Other!B8</f>
        <v>2294</v>
      </c>
      <c r="E29" s="32">
        <f>C29+E28-Other!C8</f>
        <v>1736</v>
      </c>
      <c r="F29" s="7">
        <f>1000*B29/((Population!B29+Population!B30)/2)</f>
        <v>0.11534853125291458</v>
      </c>
      <c r="G29" s="7">
        <f>1000*C29/((Population!C29+Population!C30)/2)</f>
        <v>0.0981367298111996</v>
      </c>
      <c r="H29" s="8">
        <f>B29/(('S-sex couples'!B29+'S-sex couples'!B30)*0.5)</f>
        <v>0.06284216470419768</v>
      </c>
      <c r="I29" s="8">
        <f>C29/(('S-sex couples'!C29+'S-sex couples'!C30)*0.5)</f>
        <v>0.06547119842635335</v>
      </c>
      <c r="J29" s="8">
        <f>B29/(('S-sex couples'!D29+'S-sex couples'!D30)*0.5)</f>
        <v>0.03665792941078197</v>
      </c>
      <c r="K29" s="8">
        <f>C29/(('S-sex couples'!E29+'S-sex couples'!E30)*0.5)</f>
        <v>0.038191532415372785</v>
      </c>
      <c r="L29" s="27">
        <f>B29/(('S-sex couples'!F29+'S-sex couples'!F30)*0.5)</f>
        <v>0.07965892666781002</v>
      </c>
      <c r="M29" s="27">
        <f>C29/(('S-sex couples'!G29+'S-sex couples'!G30)*0.5)</f>
        <v>0.08019724656190952</v>
      </c>
      <c r="N29" s="7">
        <f>B29/(('S-sex couples'!H29+'S-sex couples'!H30)*0.5)</f>
        <v>0.04180625474420257</v>
      </c>
      <c r="O29" s="7">
        <f>C29/(('S-sex couples'!I29+'S-sex couples'!I30)*0.5)</f>
        <v>0.04277310214580343</v>
      </c>
    </row>
    <row r="30" spans="1:15" ht="14.25">
      <c r="A30" s="9">
        <v>2007</v>
      </c>
      <c r="B30" s="32">
        <v>594.5</v>
      </c>
      <c r="C30" s="32">
        <v>555.5</v>
      </c>
      <c r="D30" s="32">
        <f>B30+D29-Other!B9</f>
        <v>2852</v>
      </c>
      <c r="E30" s="32">
        <f>C30+E29-Other!C9</f>
        <v>2236</v>
      </c>
      <c r="F30" s="7">
        <f>1000*B30/((Population!B30+Population!B31)/2)</f>
        <v>0.11426411077679702</v>
      </c>
      <c r="G30" s="7">
        <f>1000*C30/((Population!C30+Population!C31)/2)</f>
        <v>0.102437071044765</v>
      </c>
      <c r="H30" s="8">
        <f>B30/(('S-sex couples'!B30+'S-sex couples'!B31)*0.5)</f>
        <v>0.062380331610086374</v>
      </c>
      <c r="I30" s="8">
        <f>C30/(('S-sex couples'!C30+'S-sex couples'!C31)*0.5)</f>
        <v>0.0684251584198545</v>
      </c>
      <c r="J30" s="8">
        <f>B30/(('S-sex couples'!D30+'S-sex couples'!D31)*0.5)</f>
        <v>0.03638852677255038</v>
      </c>
      <c r="K30" s="8">
        <f>C30/(('S-sex couples'!E30+'S-sex couples'!E31)*0.5)</f>
        <v>0.03991467574491512</v>
      </c>
      <c r="L30" s="27">
        <f>B30/(('S-sex couples'!F30+'S-sex couples'!F31)*0.5)</f>
        <v>0.08545045999089372</v>
      </c>
      <c r="M30" s="27">
        <f>C30/(('S-sex couples'!G30+'S-sex couples'!G31)*0.5)</f>
        <v>0.09058504254331007</v>
      </c>
      <c r="N30" s="7">
        <f>B30/(('S-sex couples'!H30+'S-sex couples'!H31)*0.5)</f>
        <v>0.043190606220268525</v>
      </c>
      <c r="O30" s="7">
        <f>C30/(('S-sex couples'!I30+'S-sex couples'!I31)*0.5)</f>
        <v>0.046558654008975346</v>
      </c>
    </row>
    <row r="31" spans="1:15" ht="14.25">
      <c r="A31" s="9">
        <v>2008</v>
      </c>
      <c r="B31" s="32">
        <v>574</v>
      </c>
      <c r="C31" s="32">
        <v>517.5</v>
      </c>
      <c r="D31" s="32">
        <f>B31+D30-Other!B10</f>
        <v>3350.5</v>
      </c>
      <c r="E31" s="32">
        <f>C31+E30-Other!C10</f>
        <v>2668.5</v>
      </c>
      <c r="F31" s="7">
        <f>1000*B31/((Population!B31+Population!B32)/2)</f>
        <v>0.10940668791265763</v>
      </c>
      <c r="G31" s="7">
        <f>1000*C31/((Population!C31+Population!C32)/2)</f>
        <v>0.09471962350825745</v>
      </c>
      <c r="H31" s="8">
        <f>B31/(('S-sex couples'!B31+'S-sex couples'!B32)*0.5)</f>
        <v>0.05983314374982834</v>
      </c>
      <c r="I31" s="8">
        <f>C31/(('S-sex couples'!C31+'S-sex couples'!C32)*0.5)</f>
        <v>0.06332514778400822</v>
      </c>
      <c r="J31" s="8">
        <f>B31/(('S-sex couples'!D31+'S-sex couples'!D32)*0.5)</f>
        <v>0.03490266718739986</v>
      </c>
      <c r="K31" s="8">
        <f>C31/(('S-sex couples'!E31+'S-sex couples'!E32)*0.5)</f>
        <v>0.03693966954067146</v>
      </c>
      <c r="L31" s="27">
        <f>B31/(('S-sex couples'!F31+'S-sex couples'!F32)*0.5)</f>
        <v>0.08841521663708947</v>
      </c>
      <c r="M31" s="27">
        <f>C31/(('S-sex couples'!G31+'S-sex couples'!G32)*0.5)</f>
        <v>0.09047426072493774</v>
      </c>
      <c r="N31" s="7">
        <f>B31/(('S-sex couples'!H31+'S-sex couples'!H32)*0.5)</f>
        <v>0.04301402556383189</v>
      </c>
      <c r="O31" s="7">
        <f>C31/(('S-sex couples'!I31+'S-sex couples'!I32)*0.5)</f>
        <v>0.04477774879775335</v>
      </c>
    </row>
    <row r="32" spans="1:15" ht="14.25">
      <c r="A32" s="9">
        <v>2009</v>
      </c>
      <c r="B32" s="32">
        <v>566.5</v>
      </c>
      <c r="C32" s="32">
        <v>499.5</v>
      </c>
      <c r="D32" s="32">
        <f>B32+D31-Other!B11</f>
        <v>3838</v>
      </c>
      <c r="E32" s="32">
        <f>C32+E31-Other!C11</f>
        <v>3061.5</v>
      </c>
      <c r="F32" s="7">
        <f>1000*B32/((Population!B32+Population!B33)/2)</f>
        <v>0.10708002138198061</v>
      </c>
      <c r="G32" s="7">
        <f>1000*C32/((Population!C32+Population!C33)/2)</f>
        <v>0.09071828449272179</v>
      </c>
      <c r="H32" s="8">
        <f>B32/(('S-sex couples'!B32+'S-sex couples'!B33)*0.5)</f>
        <v>0.058727956302212315</v>
      </c>
      <c r="I32" s="8">
        <f>C32/(('S-sex couples'!C32+'S-sex couples'!C33)*0.5)</f>
        <v>0.06078779559229336</v>
      </c>
      <c r="J32" s="8">
        <f>B32/(('S-sex couples'!D32+'S-sex couples'!D33)*0.5)</f>
        <v>0.03425797450962385</v>
      </c>
      <c r="K32" s="8">
        <f>C32/(('S-sex couples'!E32+'S-sex couples'!E33)*0.5)</f>
        <v>0.0354595474288378</v>
      </c>
      <c r="L32" s="27">
        <f>B32/(('S-sex couples'!F32+'S-sex couples'!F33)*0.5)</f>
        <v>0.09360661761938772</v>
      </c>
      <c r="M32" s="27">
        <f>C32/(('S-sex couples'!G32+'S-sex couples'!G33)*0.5)</f>
        <v>0.09332767911466391</v>
      </c>
      <c r="N32" s="7">
        <f>B32/(('S-sex couples'!H32+'S-sex couples'!H33)*0.5)</f>
        <v>0.043772059592000506</v>
      </c>
      <c r="O32" s="7">
        <f>C32/(('S-sex couples'!I32+'S-sex couples'!I33)*0.5)</f>
        <v>0.044512868015149025</v>
      </c>
    </row>
    <row r="33" spans="1:15" ht="14.25">
      <c r="A33" s="9">
        <v>2010</v>
      </c>
      <c r="B33" s="32">
        <v>531</v>
      </c>
      <c r="C33" s="32">
        <v>551</v>
      </c>
      <c r="D33" s="32">
        <f>B33+D32-Other!B12</f>
        <v>4270.5</v>
      </c>
      <c r="E33" s="32">
        <f>C33+E32-Other!C12</f>
        <v>3486.5</v>
      </c>
      <c r="F33" s="7">
        <f>1000*B33/((Population!B33+Population!B34)/2)</f>
        <v>0.09941534974872349</v>
      </c>
      <c r="G33" s="7">
        <f>1000*C33/((Population!C33+Population!C34)/2)</f>
        <v>0.09920138385030278</v>
      </c>
      <c r="H33" s="8">
        <f>B33/(('S-sex couples'!B33+'S-sex couples'!B34)*0.5)</f>
        <v>0.05466017707692435</v>
      </c>
      <c r="I33" s="8">
        <f>C33/(('S-sex couples'!C33+'S-sex couples'!C34)*0.5)</f>
        <v>0.06658310442752835</v>
      </c>
      <c r="J33" s="8">
        <f>B33/(('S-sex couples'!D33+'S-sex couples'!D34)*0.5)</f>
        <v>0.03188510329487255</v>
      </c>
      <c r="K33" s="8">
        <f>C33/(('S-sex couples'!E33+'S-sex couples'!E34)*0.5)</f>
        <v>0.03884014424939154</v>
      </c>
      <c r="L33" s="27">
        <f>B33/(('S-sex couples'!F33+'S-sex couples'!F34)*0.5)</f>
        <v>0.09381098591906462</v>
      </c>
      <c r="M33" s="27">
        <f>C33/(('S-sex couples'!G33+'S-sex couples'!G34)*0.5)</f>
        <v>0.11016975553769125</v>
      </c>
      <c r="N33" s="7">
        <f>B33/(('S-sex couples'!H33+'S-sex couples'!H34)*0.5)</f>
        <v>0.04214521553560077</v>
      </c>
      <c r="O33" s="7">
        <f>C33/(('S-sex couples'!I33+'S-sex couples'!I34)*0.5)</f>
        <v>0.05049323422368587</v>
      </c>
    </row>
    <row r="34" spans="1:15" ht="14.25">
      <c r="A34" s="9">
        <v>2011</v>
      </c>
      <c r="B34" s="32">
        <v>554</v>
      </c>
      <c r="C34" s="32">
        <v>516.5</v>
      </c>
      <c r="D34" s="32">
        <f>B34+D33-Other!B13</f>
        <v>4723.5</v>
      </c>
      <c r="E34" s="32">
        <f>C34+E33-Other!C13</f>
        <v>3857.5</v>
      </c>
      <c r="F34" s="7">
        <f>1000*B34/((Population!B34+Population!B35)/2)</f>
        <v>0.10274447365944195</v>
      </c>
      <c r="G34" s="7">
        <f>1000*C34/((Population!C34+Population!C35)/2)</f>
        <v>0.0922059711801445</v>
      </c>
      <c r="H34" s="8">
        <f>B34/(('S-sex couples'!B34+'S-sex couples'!B35)*0.5)</f>
        <v>0.056627768102146744</v>
      </c>
      <c r="I34" s="8">
        <f>C34/(('S-sex couples'!C34+'S-sex couples'!C35)*0.5)</f>
        <v>0.06197634123909021</v>
      </c>
      <c r="J34" s="8">
        <f>B34/(('S-sex couples'!D34+'S-sex couples'!D35)*0.5)</f>
        <v>0.03303286472625227</v>
      </c>
      <c r="K34" s="8">
        <f>C34/(('S-sex couples'!E34+'S-sex couples'!E35)*0.5)</f>
        <v>0.03615286572280263</v>
      </c>
      <c r="L34" s="27">
        <f>B34/(('S-sex couples'!F34+'S-sex couples'!F35)*0.5)</f>
        <v>0.10480145382544136</v>
      </c>
      <c r="M34" s="27">
        <f>C34/(('S-sex couples'!G34+'S-sex couples'!G35)*0.5)</f>
        <v>0.11079351281308955</v>
      </c>
      <c r="N34" s="7">
        <f>B34/(('S-sex couples'!H34+'S-sex couples'!H35)*0.5)</f>
        <v>0.04513541143220138</v>
      </c>
      <c r="O34" s="7">
        <f>C34/(('S-sex couples'!I34+'S-sex couples'!I35)*0.5)</f>
        <v>0.048659587852593736</v>
      </c>
    </row>
    <row r="35" spans="1:15" ht="14.25">
      <c r="A35" s="9">
        <v>2012</v>
      </c>
      <c r="B35" s="32">
        <v>543</v>
      </c>
      <c r="C35" s="32">
        <v>508.5</v>
      </c>
      <c r="D35" s="32">
        <f>B35+D34-Other!B14</f>
        <v>5158.5</v>
      </c>
      <c r="E35" s="32">
        <f>C35+E34-Other!C14</f>
        <v>4213.5</v>
      </c>
      <c r="F35" s="7">
        <f>1000*B35/((Population!B35+Population!B36)/2)</f>
        <v>0.09998813216368702</v>
      </c>
      <c r="G35" s="7">
        <f>1000*C35/((Population!C35+Population!C36)/2)</f>
        <v>0.09020585294955843</v>
      </c>
      <c r="H35" s="8">
        <f>B35/(('S-sex couples'!B35+'S-sex couples'!B36)*0.5)</f>
        <v>0.055286134918512045</v>
      </c>
      <c r="I35" s="8">
        <f>C35/(('S-sex couples'!C35+'S-sex couples'!C36)*0.5)</f>
        <v>0.0607775634048932</v>
      </c>
      <c r="J35" s="8">
        <f>B35/(('S-sex couples'!D35+'S-sex couples'!D36)*0.5)</f>
        <v>0.032250245369132034</v>
      </c>
      <c r="K35" s="8">
        <f>C35/(('S-sex couples'!E35+'S-sex couples'!E36)*0.5)</f>
        <v>0.03545357865285437</v>
      </c>
      <c r="L35" s="27">
        <f>B35/(('S-sex couples'!F35+'S-sex couples'!F36)*0.5)</f>
        <v>0.11125611286262652</v>
      </c>
      <c r="M35" s="27">
        <f>C35/(('S-sex couples'!G35+'S-sex couples'!G36)*0.5)</f>
        <v>0.11740736010924585</v>
      </c>
      <c r="N35" s="7">
        <f>B35/(('S-sex couples'!H35+'S-sex couples'!H36)*0.5)</f>
        <v>0.045645283591372925</v>
      </c>
      <c r="O35" s="7">
        <f>C35/(('S-sex couples'!I35+'S-sex couples'!I36)*0.5)</f>
        <v>0.049334451567966266</v>
      </c>
    </row>
    <row r="36" spans="1:15" ht="14.25">
      <c r="A36" s="9">
        <v>2013</v>
      </c>
      <c r="B36" s="32">
        <v>499</v>
      </c>
      <c r="C36" s="32">
        <v>470</v>
      </c>
      <c r="D36" s="32">
        <f>B36+D35-Other!B15</f>
        <v>5553.5</v>
      </c>
      <c r="E36" s="32">
        <f>C36+E35-Other!C15</f>
        <v>4528</v>
      </c>
      <c r="F36" s="7"/>
      <c r="G36" s="7"/>
      <c r="H36" s="8"/>
      <c r="I36" s="8"/>
      <c r="J36" s="8"/>
      <c r="K36" s="8"/>
      <c r="L36" s="27"/>
      <c r="M36" s="27"/>
      <c r="N36" s="7"/>
      <c r="O36" s="7"/>
    </row>
    <row r="37" spans="1:11" ht="14.25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1"/>
    </row>
    <row r="38" spans="1:11" ht="14.25">
      <c r="A38" s="9"/>
      <c r="B38" s="10"/>
      <c r="C38" s="10"/>
      <c r="D38" s="10"/>
      <c r="E38" s="10"/>
      <c r="F38" s="8"/>
      <c r="G38" s="8"/>
      <c r="H38" s="8"/>
      <c r="I38" s="8"/>
      <c r="J38" s="8"/>
      <c r="K38" s="8"/>
    </row>
    <row r="39" spans="1:11" ht="14.25">
      <c r="A39" s="9"/>
      <c r="B39" s="10"/>
      <c r="C39" s="10"/>
      <c r="D39" s="10"/>
      <c r="E39" s="10"/>
      <c r="F39" s="8"/>
      <c r="G39" s="8"/>
      <c r="H39" s="8"/>
      <c r="I39" s="8"/>
      <c r="J39" s="8"/>
      <c r="K39" s="8"/>
    </row>
    <row r="40" spans="1:11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/>
  <mergeCells count="8">
    <mergeCell ref="N1:O1"/>
    <mergeCell ref="L1:M1"/>
    <mergeCell ref="A1:A2"/>
    <mergeCell ref="B1:C1"/>
    <mergeCell ref="F1:G1"/>
    <mergeCell ref="H1:I1"/>
    <mergeCell ref="J1:K1"/>
    <mergeCell ref="D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2">
      <selection activeCell="B37" sqref="B37:E37"/>
    </sheetView>
  </sheetViews>
  <sheetFormatPr defaultColWidth="11.421875" defaultRowHeight="15"/>
  <sheetData>
    <row r="1" spans="1:9" ht="14.25">
      <c r="A1" s="11"/>
      <c r="B1" s="33" t="s">
        <v>48</v>
      </c>
      <c r="C1" s="33"/>
      <c r="D1" s="33" t="s">
        <v>49</v>
      </c>
      <c r="E1" s="33"/>
      <c r="F1" s="33" t="s">
        <v>58</v>
      </c>
      <c r="G1" s="33"/>
      <c r="H1" s="33" t="s">
        <v>59</v>
      </c>
      <c r="I1" s="33"/>
    </row>
    <row r="2" spans="1:9" ht="14.25">
      <c r="A2" s="9" t="s">
        <v>39</v>
      </c>
      <c r="B2" s="3" t="s">
        <v>50</v>
      </c>
      <c r="C2" s="3" t="s">
        <v>0</v>
      </c>
      <c r="D2" s="3" t="s">
        <v>50</v>
      </c>
      <c r="E2" s="3" t="s">
        <v>0</v>
      </c>
      <c r="F2" s="24" t="s">
        <v>50</v>
      </c>
      <c r="G2" s="24" t="s">
        <v>0</v>
      </c>
      <c r="H2" s="24" t="s">
        <v>50</v>
      </c>
      <c r="I2" s="24" t="s">
        <v>0</v>
      </c>
    </row>
    <row r="3" spans="1:5" ht="14.25">
      <c r="A3" s="5">
        <v>1980</v>
      </c>
      <c r="B3" s="16"/>
      <c r="C3" s="16"/>
      <c r="D3" s="16"/>
      <c r="E3" s="16"/>
    </row>
    <row r="4" spans="1:5" ht="14.25">
      <c r="A4" s="5">
        <v>1981</v>
      </c>
      <c r="B4" s="16"/>
      <c r="C4" s="16"/>
      <c r="D4" s="16"/>
      <c r="E4" s="16"/>
    </row>
    <row r="5" spans="1:5" ht="14.25">
      <c r="A5" s="5">
        <v>1982</v>
      </c>
      <c r="B5" s="16"/>
      <c r="C5" s="16"/>
      <c r="D5" s="16"/>
      <c r="E5" s="16"/>
    </row>
    <row r="6" spans="1:5" ht="14.25">
      <c r="A6" s="5">
        <v>1983</v>
      </c>
      <c r="B6" s="16"/>
      <c r="C6" s="16"/>
      <c r="D6" s="16"/>
      <c r="E6" s="16"/>
    </row>
    <row r="7" spans="1:5" ht="14.25">
      <c r="A7" s="5">
        <v>1984</v>
      </c>
      <c r="B7" s="16"/>
      <c r="C7" s="16"/>
      <c r="D7" s="16"/>
      <c r="E7" s="16"/>
    </row>
    <row r="8" spans="1:5" ht="14.25">
      <c r="A8" s="5">
        <v>1985</v>
      </c>
      <c r="B8" s="16"/>
      <c r="C8" s="16"/>
      <c r="D8" s="16"/>
      <c r="E8" s="16"/>
    </row>
    <row r="9" spans="1:5" ht="14.25">
      <c r="A9" s="5">
        <v>1986</v>
      </c>
      <c r="B9" s="16"/>
      <c r="C9" s="16"/>
      <c r="D9" s="16"/>
      <c r="E9" s="16"/>
    </row>
    <row r="10" spans="1:5" ht="14.25">
      <c r="A10" s="5">
        <v>1987</v>
      </c>
      <c r="B10" s="16"/>
      <c r="C10" s="16"/>
      <c r="D10" s="16"/>
      <c r="E10" s="16"/>
    </row>
    <row r="11" spans="1:5" ht="14.25">
      <c r="A11" s="5">
        <v>1988</v>
      </c>
      <c r="B11" s="16"/>
      <c r="C11" s="16"/>
      <c r="D11" s="16"/>
      <c r="E11" s="16"/>
    </row>
    <row r="12" spans="1:5" ht="14.25">
      <c r="A12" s="5">
        <v>1989</v>
      </c>
      <c r="B12" s="16"/>
      <c r="C12" s="16"/>
      <c r="D12" s="16"/>
      <c r="E12" s="16"/>
    </row>
    <row r="13" spans="1:5" ht="14.25">
      <c r="A13" s="5">
        <v>1990</v>
      </c>
      <c r="B13" s="16"/>
      <c r="C13" s="16"/>
      <c r="D13" s="16"/>
      <c r="E13" s="16"/>
    </row>
    <row r="14" spans="1:9" ht="14.25">
      <c r="A14" s="5">
        <v>1991</v>
      </c>
      <c r="B14" s="30">
        <f>(Couples!$B14+Couples!$C14)*0.007*0.54</f>
        <v>9311.81454</v>
      </c>
      <c r="C14" s="30">
        <f>(Couples!$B14+Couples!$C14)*0.007*0.46</f>
        <v>7932.286459999999</v>
      </c>
      <c r="D14" s="30">
        <f>(Couples!$B14+Couples!$C14)*0.012*0.54</f>
        <v>15963.11064</v>
      </c>
      <c r="E14" s="30">
        <f>(Couples!$B14+Couples!$C14)*0.012*0.46</f>
        <v>13598.20536</v>
      </c>
      <c r="F14" s="30"/>
      <c r="G14" s="30"/>
      <c r="H14" s="30"/>
      <c r="I14" s="30"/>
    </row>
    <row r="15" spans="1:9" ht="14.25">
      <c r="A15" s="5">
        <v>1992</v>
      </c>
      <c r="B15" s="30">
        <f>(Couples!$B15+Couples!$C15)*0.007*0.54</f>
        <v>9357.699960000002</v>
      </c>
      <c r="C15" s="30">
        <f>(Couples!$B15+Couples!$C15)*0.007*0.46</f>
        <v>7971.374040000001</v>
      </c>
      <c r="D15" s="30">
        <f>(Couples!$B15+Couples!$C15)*0.012*0.54</f>
        <v>16041.77136</v>
      </c>
      <c r="E15" s="30">
        <f>(Couples!$B15+Couples!$C15)*0.012*0.46</f>
        <v>13665.212640000002</v>
      </c>
      <c r="F15" s="30"/>
      <c r="G15" s="30"/>
      <c r="H15" s="30"/>
      <c r="I15" s="30"/>
    </row>
    <row r="16" spans="1:9" ht="14.25">
      <c r="A16" s="5">
        <v>1993</v>
      </c>
      <c r="B16" s="30">
        <f>(Couples!$B16+Couples!$C16)*0.007*0.54</f>
        <v>9392.842620000001</v>
      </c>
      <c r="C16" s="30">
        <f>(Couples!$B16+Couples!$C16)*0.007*0.46</f>
        <v>8001.310380000002</v>
      </c>
      <c r="D16" s="30">
        <f>(Couples!$B16+Couples!$C16)*0.012*0.54</f>
        <v>16102.01592</v>
      </c>
      <c r="E16" s="30">
        <f>(Couples!$B16+Couples!$C16)*0.012*0.46</f>
        <v>13716.53208</v>
      </c>
      <c r="F16" s="30"/>
      <c r="G16" s="30"/>
      <c r="H16" s="30"/>
      <c r="I16" s="30"/>
    </row>
    <row r="17" spans="1:9" ht="14.25">
      <c r="A17" s="5">
        <v>1994</v>
      </c>
      <c r="B17" s="30">
        <f>(Couples!$B17+Couples!$C17)*0.007*0.54</f>
        <v>9424.37538</v>
      </c>
      <c r="C17" s="30">
        <f>(Couples!$B17+Couples!$C17)*0.007*0.46</f>
        <v>8028.17162</v>
      </c>
      <c r="D17" s="30">
        <f>(Couples!$B17+Couples!$C17)*0.012*0.54</f>
        <v>16156.072080000002</v>
      </c>
      <c r="E17" s="30">
        <f>(Couples!$B17+Couples!$C17)*0.012*0.46</f>
        <v>13762.579920000002</v>
      </c>
      <c r="F17" s="30"/>
      <c r="G17" s="30"/>
      <c r="H17" s="30"/>
      <c r="I17" s="30"/>
    </row>
    <row r="18" spans="1:9" ht="14.25">
      <c r="A18" s="5">
        <v>1995</v>
      </c>
      <c r="B18" s="30">
        <f>(Couples!$B18+Couples!$C18)*0.007*0.54</f>
        <v>9449.32716</v>
      </c>
      <c r="C18" s="30">
        <f>(Couples!$B18+Couples!$C18)*0.007*0.46</f>
        <v>8049.426840000001</v>
      </c>
      <c r="D18" s="30">
        <f>(Couples!$B18+Couples!$C18)*0.012*0.54</f>
        <v>16198.846560000002</v>
      </c>
      <c r="E18" s="30">
        <f>(Couples!$B18+Couples!$C18)*0.012*0.46</f>
        <v>13799.017440000001</v>
      </c>
      <c r="F18" s="30"/>
      <c r="G18" s="30"/>
      <c r="H18" s="30"/>
      <c r="I18" s="30"/>
    </row>
    <row r="19" spans="1:9" ht="14.25">
      <c r="A19" s="5">
        <v>1996</v>
      </c>
      <c r="B19" s="30">
        <f>(Couples!$B19+Couples!$C19)*0.007*0.54</f>
        <v>9445.055760000001</v>
      </c>
      <c r="C19" s="30">
        <f>(Couples!$B19+Couples!$C19)*0.007*0.46</f>
        <v>8045.788240000001</v>
      </c>
      <c r="D19" s="30">
        <f>(Couples!$B19+Couples!$C19)*0.012*0.54</f>
        <v>16191.52416</v>
      </c>
      <c r="E19" s="30">
        <f>(Couples!$B19+Couples!$C19)*0.012*0.46</f>
        <v>13792.779840000001</v>
      </c>
      <c r="F19" s="30"/>
      <c r="G19" s="30"/>
      <c r="H19" s="30"/>
      <c r="I19" s="30"/>
    </row>
    <row r="20" spans="1:9" ht="14.25">
      <c r="A20" s="5">
        <v>1997</v>
      </c>
      <c r="B20" s="30">
        <f>(Couples!$B20+Couples!$C20)*0.007*0.54</f>
        <v>9444.7458</v>
      </c>
      <c r="C20" s="30">
        <f>(Couples!$B20+Couples!$C20)*0.007*0.46</f>
        <v>8045.524200000001</v>
      </c>
      <c r="D20" s="30">
        <f>(Couples!$B20+Couples!$C20)*0.012*0.54</f>
        <v>16190.992800000002</v>
      </c>
      <c r="E20" s="30">
        <f>(Couples!$B20+Couples!$C20)*0.012*0.46</f>
        <v>13792.3272</v>
      </c>
      <c r="F20" s="30"/>
      <c r="G20" s="30"/>
      <c r="H20" s="30"/>
      <c r="I20" s="30"/>
    </row>
    <row r="21" spans="1:9" ht="14.25">
      <c r="A21" s="5">
        <v>1998</v>
      </c>
      <c r="B21" s="30">
        <f>(Couples!$B21+Couples!$C21)*0.007*0.54</f>
        <v>9437.95692</v>
      </c>
      <c r="C21" s="30">
        <f>(Couples!$B21+Couples!$C21)*0.007*0.46</f>
        <v>8039.741080000001</v>
      </c>
      <c r="D21" s="30">
        <f>(Couples!$B21+Couples!$C21)*0.012*0.54</f>
        <v>16179.354720000001</v>
      </c>
      <c r="E21" s="30">
        <f>(Couples!$B21+Couples!$C21)*0.012*0.46</f>
        <v>13782.41328</v>
      </c>
      <c r="F21" s="30"/>
      <c r="G21" s="30"/>
      <c r="H21" s="30"/>
      <c r="I21" s="30"/>
    </row>
    <row r="22" spans="1:9" ht="14.25">
      <c r="A22" s="5">
        <v>1999</v>
      </c>
      <c r="B22" s="30">
        <f>(Couples!$B22+Couples!$C22)*0.007*0.54</f>
        <v>9430.472520000001</v>
      </c>
      <c r="C22" s="30">
        <f>(Couples!$B22+Couples!$C22)*0.007*0.46</f>
        <v>8033.36548</v>
      </c>
      <c r="D22" s="30">
        <f>(Couples!$B22+Couples!$C22)*0.012*0.54</f>
        <v>16166.524320000002</v>
      </c>
      <c r="E22" s="30">
        <f>(Couples!$B22+Couples!$C22)*0.012*0.46</f>
        <v>13771.483680000001</v>
      </c>
      <c r="F22" s="30"/>
      <c r="G22" s="30"/>
      <c r="H22" s="30"/>
      <c r="I22" s="30"/>
    </row>
    <row r="23" spans="1:9" ht="14.25">
      <c r="A23" s="5">
        <v>2000</v>
      </c>
      <c r="B23" s="30">
        <f>(Couples!$B23+Couples!$C23)*0.007*0.54</f>
        <v>9429.23646</v>
      </c>
      <c r="C23" s="30">
        <f>(Couples!$B23+Couples!$C23)*0.007*0.46</f>
        <v>8032.31254</v>
      </c>
      <c r="D23" s="30">
        <f>(Couples!$B23+Couples!$C23)*0.012*0.54</f>
        <v>16164.40536</v>
      </c>
      <c r="E23" s="30">
        <f>(Couples!$B23+Couples!$C23)*0.012*0.46</f>
        <v>13769.67864</v>
      </c>
      <c r="F23" s="30"/>
      <c r="G23" s="30"/>
      <c r="H23" s="30"/>
      <c r="I23" s="30"/>
    </row>
    <row r="24" spans="1:9" ht="14.25">
      <c r="A24" s="5">
        <v>2001</v>
      </c>
      <c r="B24" s="30">
        <f>(Couples!$B24+Couples!$C24)*0.007*0.54</f>
        <v>9420.236280000001</v>
      </c>
      <c r="C24" s="30">
        <f>(Couples!$B24+Couples!$C24)*0.007*0.46</f>
        <v>8024.645720000001</v>
      </c>
      <c r="D24" s="30">
        <f>(Couples!$B24+Couples!$C24)*0.012*0.54</f>
        <v>16148.976480000001</v>
      </c>
      <c r="E24" s="30">
        <f>(Couples!$B24+Couples!$C24)*0.012*0.46</f>
        <v>13756.53552</v>
      </c>
      <c r="F24" s="30"/>
      <c r="G24" s="30"/>
      <c r="H24" s="30"/>
      <c r="I24" s="30"/>
    </row>
    <row r="25" spans="1:9" ht="14.25">
      <c r="A25" s="5">
        <v>2002</v>
      </c>
      <c r="B25" s="30">
        <f>(Couples!$B25+Couples!$C25)*0.007*0.54</f>
        <v>9421.385400000001</v>
      </c>
      <c r="C25" s="30">
        <f>(Couples!$B25+Couples!$C25)*0.007*0.46</f>
        <v>8025.624600000001</v>
      </c>
      <c r="D25" s="30">
        <f>(Couples!$B25+Couples!$C25)*0.012*0.54</f>
        <v>16150.9464</v>
      </c>
      <c r="E25" s="30">
        <f>(Couples!$B25+Couples!$C25)*0.012*0.46</f>
        <v>13758.213600000001</v>
      </c>
      <c r="F25" s="30"/>
      <c r="G25" s="30"/>
      <c r="H25" s="30"/>
      <c r="I25" s="30"/>
    </row>
    <row r="26" spans="1:9" ht="14.25">
      <c r="A26" s="5">
        <v>2003</v>
      </c>
      <c r="B26" s="30">
        <f>(Couples!$B26+Couples!$C26)*0.007*0.54</f>
        <v>9419.136300000002</v>
      </c>
      <c r="C26" s="30">
        <f>(Couples!$B26+Couples!$C26)*0.007*0.46</f>
        <v>8023.708700000001</v>
      </c>
      <c r="D26" s="30">
        <f>(Couples!$B26+Couples!$C26)*0.012*0.54</f>
        <v>16147.090800000002</v>
      </c>
      <c r="E26" s="30">
        <f>(Couples!$B26+Couples!$C26)*0.012*0.46</f>
        <v>13754.9292</v>
      </c>
      <c r="F26" s="30">
        <f>B26-'S-s marriages'!D25</f>
        <v>9419.136300000002</v>
      </c>
      <c r="G26" s="30">
        <f>C26-'S-s marriages'!E25</f>
        <v>8023.708700000001</v>
      </c>
      <c r="H26" s="30">
        <f>D26-'S-s marriages'!D25</f>
        <v>16147.090800000002</v>
      </c>
      <c r="I26" s="30">
        <f>E26-'S-s marriages'!E25</f>
        <v>13754.9292</v>
      </c>
    </row>
    <row r="27" spans="1:9" ht="14.25">
      <c r="A27" s="5">
        <v>2004</v>
      </c>
      <c r="B27" s="30">
        <f>(Couples!$B27+Couples!$C27)*0.007*0.54</f>
        <v>9408.472920000002</v>
      </c>
      <c r="C27" s="30">
        <f>(Couples!$B27+Couples!$C27)*0.007*0.46</f>
        <v>8014.625080000002</v>
      </c>
      <c r="D27" s="30">
        <f>(Couples!$B27+Couples!$C27)*0.012*0.54</f>
        <v>16128.810720000001</v>
      </c>
      <c r="E27" s="30">
        <f>(Couples!$B27+Couples!$C27)*0.012*0.46</f>
        <v>13739.357280000002</v>
      </c>
      <c r="F27" s="30">
        <f>B27-'S-s marriages'!D26</f>
        <v>8899.472920000002</v>
      </c>
      <c r="G27" s="30">
        <f>C27-'S-s marriages'!E26</f>
        <v>7669.625080000002</v>
      </c>
      <c r="H27" s="30">
        <f>D27-'S-s marriages'!D26</f>
        <v>15619.810720000001</v>
      </c>
      <c r="I27" s="30">
        <f>E27-'S-s marriages'!E26</f>
        <v>13394.357280000002</v>
      </c>
    </row>
    <row r="28" spans="1:9" ht="14.25">
      <c r="A28" s="9">
        <v>2005</v>
      </c>
      <c r="B28" s="30">
        <f>(Couples!$B28+Couples!$C28)*0.007*0.54</f>
        <v>9422.6706</v>
      </c>
      <c r="C28" s="30">
        <f>(Couples!$B28+Couples!$C28)*0.007*0.46</f>
        <v>8026.7194</v>
      </c>
      <c r="D28" s="30">
        <f>(Couples!$B28+Couples!$C28)*0.012*0.54</f>
        <v>16153.149600000002</v>
      </c>
      <c r="E28" s="30">
        <f>(Couples!$B28+Couples!$C28)*0.012*0.46</f>
        <v>13760.090400000001</v>
      </c>
      <c r="F28" s="30">
        <f>B28-'S-s marriages'!D27</f>
        <v>8291.6706</v>
      </c>
      <c r="G28" s="30">
        <f>C28-'S-s marriages'!E27</f>
        <v>7234.7194</v>
      </c>
      <c r="H28" s="30">
        <f>D28-'S-s marriages'!D27</f>
        <v>15022.149600000002</v>
      </c>
      <c r="I28" s="30">
        <f>E28-'S-s marriages'!E27</f>
        <v>12968.090400000001</v>
      </c>
    </row>
    <row r="29" spans="1:9" ht="14.25">
      <c r="A29" s="5">
        <v>2006</v>
      </c>
      <c r="B29" s="30">
        <f>(Couples!$B29+Couples!$C29)*0.007*0.54</f>
        <v>9454.10508</v>
      </c>
      <c r="C29" s="30">
        <f>(Couples!$B29+Couples!$C29)*0.007*0.46</f>
        <v>8053.49692</v>
      </c>
      <c r="D29" s="30">
        <f>(Couples!$B29+Couples!$C29)*0.012*0.54</f>
        <v>16207.03728</v>
      </c>
      <c r="E29" s="30">
        <f>(Couples!$B29+Couples!$C29)*0.012*0.46</f>
        <v>13805.99472</v>
      </c>
      <c r="F29" s="30">
        <f>B29-'S-s marriages'!D28</f>
        <v>7747.105079999999</v>
      </c>
      <c r="G29" s="30">
        <f>C29-'S-s marriages'!E28</f>
        <v>6824.99692</v>
      </c>
      <c r="H29" s="30">
        <f>D29-'S-s marriages'!D28</f>
        <v>14500.03728</v>
      </c>
      <c r="I29" s="30">
        <f>E29-'S-s marriages'!E28</f>
        <v>12577.49472</v>
      </c>
    </row>
    <row r="30" spans="1:9" ht="14.25">
      <c r="A30" s="9">
        <v>2007</v>
      </c>
      <c r="B30" s="30">
        <f>(Couples!$B30+Couples!$C30)*0.007*0.54</f>
        <v>9498.1383</v>
      </c>
      <c r="C30" s="30">
        <f>(Couples!$B30+Couples!$C30)*0.007*0.46</f>
        <v>8091.006700000001</v>
      </c>
      <c r="D30" s="30">
        <f>(Couples!$B30+Couples!$C30)*0.012*0.54</f>
        <v>16282.5228</v>
      </c>
      <c r="E30" s="30">
        <f>(Couples!$B30+Couples!$C30)*0.012*0.46</f>
        <v>13870.2972</v>
      </c>
      <c r="F30" s="30">
        <f>B30-'S-s marriages'!D29</f>
        <v>7204.1383000000005</v>
      </c>
      <c r="G30" s="30">
        <f>C30-'S-s marriages'!E29</f>
        <v>6355.006700000001</v>
      </c>
      <c r="H30" s="30">
        <f>D30-'S-s marriages'!D29</f>
        <v>13988.5228</v>
      </c>
      <c r="I30" s="30">
        <f>E30-'S-s marriages'!E29</f>
        <v>12134.2972</v>
      </c>
    </row>
    <row r="31" spans="1:9" ht="14.25">
      <c r="A31" s="5">
        <v>2008</v>
      </c>
      <c r="B31" s="30">
        <f>(Couples!$B31+Couples!$C31)*0.007*0.54</f>
        <v>9562.35672</v>
      </c>
      <c r="C31" s="30">
        <f>(Couples!$B31+Couples!$C31)*0.007*0.46</f>
        <v>8145.71128</v>
      </c>
      <c r="D31" s="30">
        <f>(Couples!$B31+Couples!$C31)*0.012*0.54</f>
        <v>16392.611520000002</v>
      </c>
      <c r="E31" s="30">
        <f>(Couples!$B31+Couples!$C31)*0.012*0.46</f>
        <v>13964.076480000002</v>
      </c>
      <c r="F31" s="30">
        <f>B31-'S-s marriages'!D30</f>
        <v>6710.35672</v>
      </c>
      <c r="G31" s="30">
        <f>C31-'S-s marriages'!E30</f>
        <v>5909.71128</v>
      </c>
      <c r="H31" s="30">
        <f>D31-'S-s marriages'!D30</f>
        <v>13540.611520000002</v>
      </c>
      <c r="I31" s="30">
        <f>E31-'S-s marriages'!E30</f>
        <v>11728.076480000002</v>
      </c>
    </row>
    <row r="32" spans="1:9" ht="14.25">
      <c r="A32" s="9">
        <v>2009</v>
      </c>
      <c r="B32" s="30">
        <f>(Couples!$B32+Couples!$C32)*0.007*0.54</f>
        <v>9624.3336</v>
      </c>
      <c r="C32" s="30">
        <f>(Couples!$B32+Couples!$C32)*0.007*0.46</f>
        <v>8198.5064</v>
      </c>
      <c r="D32" s="30">
        <f>(Couples!$B32+Couples!$C32)*0.012*0.54</f>
        <v>16498.857600000003</v>
      </c>
      <c r="E32" s="30">
        <f>(Couples!$B32+Couples!$C32)*0.012*0.46</f>
        <v>14054.582400000001</v>
      </c>
      <c r="F32" s="30">
        <f>B32-'S-s marriages'!D31</f>
        <v>6273.8336</v>
      </c>
      <c r="G32" s="30">
        <f>C32-'S-s marriages'!E31</f>
        <v>5530.0064</v>
      </c>
      <c r="H32" s="30">
        <f>D32-'S-s marriages'!D31</f>
        <v>13148.357600000003</v>
      </c>
      <c r="I32" s="30">
        <f>E32-'S-s marriages'!E31</f>
        <v>11386.082400000001</v>
      </c>
    </row>
    <row r="33" spans="1:9" ht="14.25">
      <c r="A33" s="5">
        <v>2010</v>
      </c>
      <c r="B33" s="30">
        <f>(Couples!$B33+Couples!$C33)*0.007*0.54</f>
        <v>9668.011500000002</v>
      </c>
      <c r="C33" s="30">
        <f>(Couples!$B33+Couples!$C33)*0.007*0.46</f>
        <v>8235.713500000002</v>
      </c>
      <c r="D33" s="30">
        <f>(Couples!$B33+Couples!$C33)*0.012*0.54</f>
        <v>16573.734000000004</v>
      </c>
      <c r="E33" s="30">
        <f>(Couples!$B33+Couples!$C33)*0.012*0.46</f>
        <v>14118.366000000002</v>
      </c>
      <c r="F33" s="30">
        <f>B33-'S-s marriages'!D32</f>
        <v>5830.011500000002</v>
      </c>
      <c r="G33" s="30">
        <f>C33-'S-s marriages'!E32</f>
        <v>5174.213500000002</v>
      </c>
      <c r="H33" s="30">
        <f>D33-'S-s marriages'!D32</f>
        <v>12735.734000000004</v>
      </c>
      <c r="I33" s="30">
        <f>E33-'S-s marriages'!E32</f>
        <v>11056.866000000002</v>
      </c>
    </row>
    <row r="34" spans="1:9" ht="14.25">
      <c r="A34" s="9">
        <v>2011</v>
      </c>
      <c r="B34" s="30">
        <f>(Couples!$B34+Couples!$C34)*0.007*0.54</f>
        <v>9761.124240000001</v>
      </c>
      <c r="C34" s="30">
        <f>(Couples!$B34+Couples!$C34)*0.007*0.46</f>
        <v>8315.03176</v>
      </c>
      <c r="D34" s="30">
        <f>(Couples!$B34+Couples!$C34)*0.012*0.54</f>
        <v>16733.35584</v>
      </c>
      <c r="E34" s="30">
        <f>(Couples!$B34+Couples!$C34)*0.012*0.46</f>
        <v>14254.34016</v>
      </c>
      <c r="F34" s="30">
        <f>B34-'S-s marriages'!D33</f>
        <v>5490.624240000001</v>
      </c>
      <c r="G34" s="30">
        <f>C34-'S-s marriages'!E33</f>
        <v>4828.53176</v>
      </c>
      <c r="H34" s="30">
        <f>D34-'S-s marriages'!D33</f>
        <v>12462.85584</v>
      </c>
      <c r="I34" s="30">
        <f>E34-'S-s marriages'!E33</f>
        <v>10767.84016</v>
      </c>
    </row>
    <row r="35" spans="1:9" ht="14.25">
      <c r="A35" s="5">
        <v>2012</v>
      </c>
      <c r="B35" s="30">
        <f>(Couples!$B35+Couples!$C35)*0.007*0.54</f>
        <v>9805.248180000002</v>
      </c>
      <c r="C35" s="30">
        <f>(Couples!$B35+Couples!$C35)*0.007*0.46</f>
        <v>8352.618820000002</v>
      </c>
      <c r="D35" s="30">
        <f>(Couples!$B35+Couples!$C35)*0.012*0.54</f>
        <v>16808.996880000002</v>
      </c>
      <c r="E35" s="30">
        <f>(Couples!$B35+Couples!$C35)*0.012*0.46</f>
        <v>14318.77512</v>
      </c>
      <c r="F35" s="30">
        <f>B35-'S-s marriages'!D34</f>
        <v>5081.748180000002</v>
      </c>
      <c r="G35" s="30">
        <f>C35-'S-s marriages'!E34</f>
        <v>4495.1188200000015</v>
      </c>
      <c r="H35" s="30">
        <f>D35-'S-s marriages'!D34</f>
        <v>12085.496880000002</v>
      </c>
      <c r="I35" s="30">
        <f>E35-'S-s marriages'!E34</f>
        <v>10461.27512</v>
      </c>
    </row>
    <row r="36" spans="1:9" ht="14.25">
      <c r="A36" s="9">
        <v>2013</v>
      </c>
      <c r="B36" s="30">
        <f>(Couples!$B36+Couples!$C36)*0.007*0.54</f>
        <v>9838.01322</v>
      </c>
      <c r="C36" s="30">
        <f>(Couples!$B36+Couples!$C36)*0.007*0.46</f>
        <v>8380.52978</v>
      </c>
      <c r="D36" s="30">
        <f>(Couples!$B36+Couples!$C36)*0.012*0.54</f>
        <v>16865.165520000002</v>
      </c>
      <c r="E36" s="30">
        <f>(Couples!$B36+Couples!$C36)*0.012*0.46</f>
        <v>14366.62248</v>
      </c>
      <c r="F36" s="30">
        <f>B36-'S-s marriages'!D35</f>
        <v>4679.513220000001</v>
      </c>
      <c r="G36" s="30">
        <f>C36-'S-s marriages'!E35</f>
        <v>4167.029780000001</v>
      </c>
      <c r="H36" s="30">
        <f>D36-'S-s marriages'!D35</f>
        <v>11706.665520000002</v>
      </c>
      <c r="I36" s="30">
        <f>E36-'S-s marriages'!E35</f>
        <v>10153.12248</v>
      </c>
    </row>
    <row r="37" spans="1:9" ht="14.25">
      <c r="A37" s="5">
        <v>2014</v>
      </c>
      <c r="B37" s="30"/>
      <c r="C37" s="30"/>
      <c r="D37" s="30"/>
      <c r="E37" s="30"/>
      <c r="F37" s="30"/>
      <c r="G37" s="30"/>
      <c r="H37" s="30"/>
      <c r="I37" s="30"/>
    </row>
    <row r="38" ht="14.25">
      <c r="A38" s="11"/>
    </row>
    <row r="39" ht="14.25">
      <c r="A39" s="11"/>
    </row>
    <row r="40" ht="14.25">
      <c r="A40" s="11"/>
    </row>
  </sheetData>
  <sheetProtection/>
  <mergeCells count="4"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6"/>
  <sheetViews>
    <sheetView tabSelected="1" zoomScalePageLayoutView="0" workbookViewId="0" topLeftCell="A2">
      <selection activeCell="D12" sqref="D12"/>
    </sheetView>
  </sheetViews>
  <sheetFormatPr defaultColWidth="11.421875" defaultRowHeight="15"/>
  <sheetData>
    <row r="3" ht="14.25">
      <c r="A3" s="18" t="s">
        <v>53</v>
      </c>
    </row>
    <row r="5" s="18" customFormat="1" ht="14.25">
      <c r="A5" s="18" t="s">
        <v>55</v>
      </c>
    </row>
    <row r="6" spans="2:3" ht="14.25">
      <c r="B6" s="18" t="s">
        <v>50</v>
      </c>
      <c r="C6" s="18" t="s">
        <v>0</v>
      </c>
    </row>
    <row r="7" spans="1:3" ht="14.25">
      <c r="A7">
        <v>2005</v>
      </c>
      <c r="B7" s="30">
        <v>4</v>
      </c>
      <c r="C7" s="30">
        <v>10.5</v>
      </c>
    </row>
    <row r="8" spans="1:3" ht="14.25">
      <c r="A8">
        <v>2006</v>
      </c>
      <c r="B8" s="30">
        <v>8.5</v>
      </c>
      <c r="C8" s="30">
        <v>21</v>
      </c>
    </row>
    <row r="9" spans="1:3" ht="14.25">
      <c r="A9" s="18">
        <v>2007</v>
      </c>
      <c r="B9" s="30">
        <v>36.5</v>
      </c>
      <c r="C9" s="30">
        <v>55.5</v>
      </c>
    </row>
    <row r="10" spans="1:3" ht="14.25">
      <c r="A10" s="18">
        <v>2008</v>
      </c>
      <c r="B10" s="30">
        <v>75.5</v>
      </c>
      <c r="C10" s="30">
        <v>85</v>
      </c>
    </row>
    <row r="11" spans="1:3" ht="14.25">
      <c r="A11" s="18">
        <v>2009</v>
      </c>
      <c r="B11" s="30">
        <v>79</v>
      </c>
      <c r="C11" s="30">
        <v>106.5</v>
      </c>
    </row>
    <row r="12" spans="1:3" ht="14.25">
      <c r="A12" s="18">
        <v>2010</v>
      </c>
      <c r="B12" s="30">
        <v>98.5</v>
      </c>
      <c r="C12" s="30">
        <v>126</v>
      </c>
    </row>
    <row r="13" spans="1:3" ht="14.25">
      <c r="A13" s="18">
        <v>2011</v>
      </c>
      <c r="B13" s="30">
        <v>101</v>
      </c>
      <c r="C13" s="30">
        <v>145.5</v>
      </c>
    </row>
    <row r="14" spans="1:3" ht="14.25">
      <c r="A14" s="18">
        <v>2012</v>
      </c>
      <c r="B14" s="30">
        <v>108</v>
      </c>
      <c r="C14" s="30">
        <v>152.5</v>
      </c>
    </row>
    <row r="15" spans="1:3" ht="14.25">
      <c r="A15" s="18">
        <v>2013</v>
      </c>
      <c r="B15" s="30">
        <v>104</v>
      </c>
      <c r="C15" s="30">
        <v>155.5</v>
      </c>
    </row>
    <row r="17" s="18" customFormat="1" ht="14.25">
      <c r="A17" s="18" t="s">
        <v>54</v>
      </c>
    </row>
    <row r="18" s="18" customFormat="1" ht="14.25"/>
    <row r="19" spans="1:4" ht="14.25">
      <c r="A19" s="23"/>
      <c r="B19" s="34" t="s">
        <v>52</v>
      </c>
      <c r="C19" s="34"/>
      <c r="D19" s="34"/>
    </row>
    <row r="20" spans="1:4" ht="15">
      <c r="A20" s="26"/>
      <c r="B20" s="23" t="s">
        <v>51</v>
      </c>
      <c r="C20" s="23" t="s">
        <v>50</v>
      </c>
      <c r="D20" s="23" t="s">
        <v>0</v>
      </c>
    </row>
    <row r="21" spans="1:4" ht="15">
      <c r="A21" s="9">
        <v>1998</v>
      </c>
      <c r="B21" s="22"/>
      <c r="C21" s="22"/>
      <c r="D21" s="22"/>
    </row>
    <row r="22" spans="1:4" ht="15">
      <c r="A22" s="9">
        <v>1999</v>
      </c>
      <c r="B22" s="22"/>
      <c r="C22" s="22"/>
      <c r="D22" s="22"/>
    </row>
    <row r="23" spans="1:4" ht="14.25">
      <c r="A23" s="9">
        <v>2000</v>
      </c>
      <c r="B23" s="32">
        <v>4397</v>
      </c>
      <c r="C23" s="36">
        <v>747</v>
      </c>
      <c r="D23" s="36"/>
    </row>
    <row r="24" spans="1:4" ht="14.25">
      <c r="A24" s="23">
        <v>2001</v>
      </c>
      <c r="B24" s="32">
        <v>20380</v>
      </c>
      <c r="C24" s="36">
        <v>1047</v>
      </c>
      <c r="D24" s="36"/>
    </row>
    <row r="25" spans="1:4" ht="14.25">
      <c r="A25" s="23">
        <v>2002</v>
      </c>
      <c r="B25" s="32">
        <v>8239</v>
      </c>
      <c r="C25" s="36">
        <v>719</v>
      </c>
      <c r="D25" s="36"/>
    </row>
    <row r="26" spans="1:4" ht="14.25">
      <c r="A26" s="23">
        <v>2003</v>
      </c>
      <c r="B26" s="32">
        <v>10470</v>
      </c>
      <c r="C26" s="36">
        <v>793</v>
      </c>
      <c r="D26" s="36"/>
    </row>
    <row r="27" spans="1:4" ht="14.25">
      <c r="A27" s="23">
        <v>2004</v>
      </c>
      <c r="B27" s="32">
        <v>17802</v>
      </c>
      <c r="C27" s="36">
        <v>927</v>
      </c>
      <c r="D27" s="36"/>
    </row>
    <row r="28" spans="1:4" ht="14.25">
      <c r="A28" s="23">
        <v>2005</v>
      </c>
      <c r="B28" s="32">
        <v>29811</v>
      </c>
      <c r="C28" s="36">
        <v>1150</v>
      </c>
      <c r="D28" s="36"/>
    </row>
    <row r="29" spans="1:4" ht="14.25">
      <c r="A29" s="23">
        <v>2006</v>
      </c>
      <c r="B29" s="32">
        <v>33366</v>
      </c>
      <c r="C29" s="36">
        <v>1239</v>
      </c>
      <c r="D29" s="36"/>
    </row>
    <row r="30" spans="1:4" ht="14.25">
      <c r="A30" s="23">
        <v>2007</v>
      </c>
      <c r="B30" s="32">
        <v>47790</v>
      </c>
      <c r="C30" s="36">
        <v>1725</v>
      </c>
      <c r="D30" s="36"/>
    </row>
    <row r="31" spans="1:4" ht="14.25">
      <c r="A31" s="23">
        <v>2008</v>
      </c>
      <c r="B31" s="32">
        <v>61900</v>
      </c>
      <c r="C31" s="36">
        <v>2121</v>
      </c>
      <c r="D31" s="36"/>
    </row>
    <row r="32" spans="1:4" ht="14.25">
      <c r="A32" s="23">
        <v>2009</v>
      </c>
      <c r="B32" s="32">
        <v>65406</v>
      </c>
      <c r="C32" s="36">
        <v>2155</v>
      </c>
      <c r="D32" s="36"/>
    </row>
    <row r="33" spans="1:4" ht="14.25">
      <c r="A33" s="23">
        <v>2010</v>
      </c>
      <c r="B33" s="32">
        <v>69946</v>
      </c>
      <c r="C33" s="36">
        <v>2245</v>
      </c>
      <c r="D33" s="36"/>
    </row>
    <row r="34" spans="1:4" ht="14.25">
      <c r="A34" s="23">
        <v>2011</v>
      </c>
      <c r="B34" s="32">
        <v>75954</v>
      </c>
      <c r="C34" s="36">
        <v>2438</v>
      </c>
      <c r="D34" s="36"/>
    </row>
    <row r="35" spans="1:4" ht="14.25">
      <c r="A35" s="23">
        <v>2012</v>
      </c>
      <c r="B35" s="32">
        <v>75560</v>
      </c>
      <c r="C35" s="36">
        <v>2474</v>
      </c>
      <c r="D35" s="36"/>
    </row>
    <row r="36" spans="1:4" ht="14.25">
      <c r="A36" s="23">
        <v>2013</v>
      </c>
      <c r="B36" s="32">
        <v>76603</v>
      </c>
      <c r="C36" s="36">
        <v>2720</v>
      </c>
      <c r="D36" s="36"/>
    </row>
  </sheetData>
  <sheetProtection/>
  <mergeCells count="15">
    <mergeCell ref="C34:D34"/>
    <mergeCell ref="C35:D35"/>
    <mergeCell ref="C36:D36"/>
    <mergeCell ref="C28:D28"/>
    <mergeCell ref="C29:D29"/>
    <mergeCell ref="C30:D30"/>
    <mergeCell ref="C31:D31"/>
    <mergeCell ref="C32:D32"/>
    <mergeCell ref="C33:D33"/>
    <mergeCell ref="C27:D27"/>
    <mergeCell ref="B19:D19"/>
    <mergeCell ref="C23:D23"/>
    <mergeCell ref="C24:D24"/>
    <mergeCell ref="C25:D25"/>
    <mergeCell ref="C26:D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festy</dc:creator>
  <cp:keywords/>
  <dc:description/>
  <cp:lastModifiedBy>festy</cp:lastModifiedBy>
  <dcterms:created xsi:type="dcterms:W3CDTF">2014-06-23T15:59:45Z</dcterms:created>
  <dcterms:modified xsi:type="dcterms:W3CDTF">2014-09-09T11:36:11Z</dcterms:modified>
  <cp:category/>
  <cp:version/>
  <cp:contentType/>
  <cp:contentStatus/>
</cp:coreProperties>
</file>