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2384" windowHeight="5772" activeTab="5"/>
  </bookViews>
  <sheets>
    <sheet name="Population" sheetId="1" r:id="rId1"/>
    <sheet name="Marriages" sheetId="2" r:id="rId2"/>
    <sheet name="Couples" sheetId="3" r:id="rId3"/>
    <sheet name="S-s marriages" sheetId="4" r:id="rId4"/>
    <sheet name="S-sex couples" sheetId="5" r:id="rId5"/>
    <sheet name="Other" sheetId="6" r:id="rId6"/>
  </sheets>
  <definedNames/>
  <calcPr fullCalcOnLoad="1"/>
</workbook>
</file>

<file path=xl/sharedStrings.xml><?xml version="1.0" encoding="utf-8"?>
<sst xmlns="http://schemas.openxmlformats.org/spreadsheetml/2006/main" count="96" uniqueCount="64">
  <si>
    <t>FF</t>
  </si>
  <si>
    <t>Marriages</t>
  </si>
  <si>
    <t>Men</t>
  </si>
  <si>
    <t>Women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</si>
  <si>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</si>
  <si>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</si>
  <si>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</si>
  <si>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</si>
  <si>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</si>
  <si>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</si>
  <si>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</si>
  <si>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</si>
  <si>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</si>
  <si>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</si>
  <si>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</si>
  <si>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</si>
  <si>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</si>
  <si>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</si>
  <si>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</si>
  <si>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</si>
  <si>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</si>
  <si>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</si>
  <si>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</si>
  <si>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</si>
  <si>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</si>
  <si>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</si>
  <si>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</si>
  <si>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</si>
  <si>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</si>
  <si>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</si>
  <si>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</si>
  <si>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</si>
  <si>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</si>
  <si>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</si>
  <si>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</si>
  <si>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</si>
  <si>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</si>
  <si>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</si>
  <si>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</si>
  <si>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Year (1-1)</t>
  </si>
  <si>
    <t>Population</t>
  </si>
  <si>
    <t>Year</t>
  </si>
  <si>
    <t>Crude rate (p. 1000 inhab.)</t>
  </si>
  <si>
    <t>Rate (per unmarried couple)</t>
  </si>
  <si>
    <t>Married couples</t>
  </si>
  <si>
    <t>Unmarried couples</t>
  </si>
  <si>
    <t>Rate per couple (H 0,7)</t>
  </si>
  <si>
    <t>Rate per couple (H 1,2)</t>
  </si>
  <si>
    <t>H 0,7</t>
  </si>
  <si>
    <t>H 1,2</t>
  </si>
  <si>
    <t>MM</t>
  </si>
  <si>
    <t>Registered Partnerships</t>
  </si>
  <si>
    <t>Availability of data on dissolved partnerships</t>
  </si>
  <si>
    <t>Availability of data on ages at same-sex marriage and type of ceremony</t>
  </si>
  <si>
    <t>Both</t>
  </si>
  <si>
    <t>Registered partnership</t>
  </si>
  <si>
    <t>Surviving partner</t>
  </si>
  <si>
    <t>Dissolved partnership</t>
  </si>
  <si>
    <t>Id unregistered</t>
  </si>
  <si>
    <t>Id per unregistered C (H 0,7)</t>
  </si>
  <si>
    <t>Id per unregistered C (1,2)</t>
  </si>
  <si>
    <r>
      <t xml:space="preserve">Number of adult </t>
    </r>
    <r>
      <rPr>
        <u val="single"/>
        <sz val="11"/>
        <rFont val="Calibri"/>
        <family val="2"/>
      </rPr>
      <t>persons</t>
    </r>
    <r>
      <rPr>
        <sz val="11"/>
        <rFont val="Calibri"/>
        <family val="2"/>
      </rPr>
      <t xml:space="preserve"> (18 years or more) by sex and marital status, 1st January 1990-2014</t>
    </r>
  </si>
  <si>
    <t>Fraction un dissolved</t>
  </si>
  <si>
    <t>WW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</si>
</sst>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00"/>
    <numFmt numFmtId="166" formatCode="0.000000"/>
    <numFmt numFmtId="167" formatCode="0.00000"/>
    <numFmt numFmtId="168" formatCode="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9"/>
      <color indexed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Trebuchet MS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37" fillId="0" borderId="0" xfId="0" applyFont="1" applyFill="1" applyBorder="1" applyAlignment="1">
      <alignment horizontal="center" wrapText="1"/>
    </xf>
    <xf numFmtId="0" fontId="37" fillId="0" borderId="0" xfId="0" applyFont="1" applyBorder="1" applyAlignment="1">
      <alignment horizontal="center" wrapText="1"/>
    </xf>
    <xf numFmtId="164" fontId="37" fillId="0" borderId="0" xfId="0" applyNumberFormat="1" applyFont="1" applyBorder="1" applyAlignment="1">
      <alignment horizontal="right" wrapText="1"/>
    </xf>
    <xf numFmtId="164" fontId="0" fillId="0" borderId="0" xfId="0" applyNumberFormat="1" applyBorder="1" applyAlignment="1">
      <alignment/>
    </xf>
    <xf numFmtId="0" fontId="3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3" fontId="37" fillId="0" borderId="0" xfId="0" applyNumberFormat="1" applyFont="1" applyBorder="1" applyAlignment="1">
      <alignment wrapText="1"/>
    </xf>
    <xf numFmtId="3" fontId="37" fillId="0" borderId="0" xfId="0" applyNumberFormat="1" applyFont="1" applyBorder="1" applyAlignment="1">
      <alignment/>
    </xf>
    <xf numFmtId="3" fontId="37" fillId="0" borderId="0" xfId="0" applyNumberFormat="1" applyFont="1" applyBorder="1" applyAlignment="1">
      <alignment horizontal="right" wrapText="1"/>
    </xf>
    <xf numFmtId="3" fontId="37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3" fontId="0" fillId="0" borderId="0" xfId="0" applyNumberFormat="1" applyFont="1" applyBorder="1" applyAlignment="1">
      <alignment horizontal="center" wrapText="1"/>
    </xf>
    <xf numFmtId="2" fontId="38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7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E37" sqref="E37"/>
    </sheetView>
  </sheetViews>
  <sheetFormatPr defaultColWidth="11.421875" defaultRowHeight="15"/>
  <sheetData>
    <row r="1" spans="2:3" ht="14.25">
      <c r="B1" s="25" t="s">
        <v>40</v>
      </c>
      <c r="C1" s="25"/>
    </row>
    <row r="2" spans="1:4" ht="14.25">
      <c r="A2" t="s">
        <v>39</v>
      </c>
      <c r="B2" s="1" t="s">
        <v>2</v>
      </c>
      <c r="C2" s="1" t="s">
        <v>3</v>
      </c>
      <c r="D2" t="s">
        <v>54</v>
      </c>
    </row>
    <row r="3" spans="1:4" ht="14.25">
      <c r="A3" s="1" t="s">
        <v>4</v>
      </c>
      <c r="B3" s="9">
        <v>2529053</v>
      </c>
      <c r="C3" s="9">
        <v>2593012</v>
      </c>
      <c r="D3" s="10">
        <f>B3+C3</f>
        <v>5122065</v>
      </c>
    </row>
    <row r="4" spans="1:4" ht="14.25">
      <c r="A4" s="1" t="s">
        <v>5</v>
      </c>
      <c r="B4" s="9">
        <v>2528225</v>
      </c>
      <c r="C4" s="9">
        <v>2595764</v>
      </c>
      <c r="D4" s="10">
        <f aca="true" t="shared" si="0" ref="D4:D37">B4+C4</f>
        <v>5123989</v>
      </c>
    </row>
    <row r="5" spans="1:4" ht="14.25">
      <c r="A5" s="1" t="s">
        <v>6</v>
      </c>
      <c r="B5" s="9">
        <v>2523825</v>
      </c>
      <c r="C5" s="9">
        <v>2595330</v>
      </c>
      <c r="D5" s="10">
        <f t="shared" si="0"/>
        <v>5119155</v>
      </c>
    </row>
    <row r="6" spans="1:4" ht="14.25">
      <c r="A6" s="1" t="s">
        <v>7</v>
      </c>
      <c r="B6" s="9">
        <v>2521220</v>
      </c>
      <c r="C6" s="9">
        <v>2595244</v>
      </c>
      <c r="D6" s="10">
        <f t="shared" si="0"/>
        <v>5116464</v>
      </c>
    </row>
    <row r="7" spans="1:4" ht="14.25">
      <c r="A7" s="1" t="s">
        <v>8</v>
      </c>
      <c r="B7" s="9">
        <v>2517942</v>
      </c>
      <c r="C7" s="9">
        <v>2594188</v>
      </c>
      <c r="D7" s="10">
        <f t="shared" si="0"/>
        <v>5112130</v>
      </c>
    </row>
    <row r="8" spans="1:4" ht="14.25">
      <c r="A8" s="1" t="s">
        <v>9</v>
      </c>
      <c r="B8" s="9">
        <v>2517072</v>
      </c>
      <c r="C8" s="9">
        <v>2594036</v>
      </c>
      <c r="D8" s="10">
        <f t="shared" si="0"/>
        <v>5111108</v>
      </c>
    </row>
    <row r="9" spans="1:4" ht="14.25">
      <c r="A9" s="1" t="s">
        <v>10</v>
      </c>
      <c r="B9" s="9">
        <v>2520563</v>
      </c>
      <c r="C9" s="9">
        <v>2595710</v>
      </c>
      <c r="D9" s="10">
        <f t="shared" si="0"/>
        <v>5116273</v>
      </c>
    </row>
    <row r="10" spans="1:4" ht="14.25">
      <c r="A10" s="1" t="s">
        <v>11</v>
      </c>
      <c r="B10" s="9">
        <v>2526020</v>
      </c>
      <c r="C10" s="9">
        <v>2598774</v>
      </c>
      <c r="D10" s="10">
        <f t="shared" si="0"/>
        <v>5124794</v>
      </c>
    </row>
    <row r="11" spans="1:4" ht="14.25">
      <c r="A11" s="1" t="s">
        <v>12</v>
      </c>
      <c r="B11" s="9">
        <v>2527996</v>
      </c>
      <c r="C11" s="9">
        <v>2601258</v>
      </c>
      <c r="D11" s="10">
        <f t="shared" si="0"/>
        <v>5129254</v>
      </c>
    </row>
    <row r="12" spans="1:4" ht="14.25">
      <c r="A12" s="1" t="s">
        <v>13</v>
      </c>
      <c r="B12" s="9">
        <v>2528165</v>
      </c>
      <c r="C12" s="9">
        <v>2601613</v>
      </c>
      <c r="D12" s="10">
        <f t="shared" si="0"/>
        <v>5129778</v>
      </c>
    </row>
    <row r="13" spans="1:4" ht="14.25">
      <c r="A13" s="1" t="s">
        <v>14</v>
      </c>
      <c r="B13" s="9">
        <v>2530597</v>
      </c>
      <c r="C13" s="9">
        <v>2604812</v>
      </c>
      <c r="D13" s="10">
        <f t="shared" si="0"/>
        <v>5135409</v>
      </c>
    </row>
    <row r="14" spans="1:4" ht="14.25">
      <c r="A14" s="1" t="s">
        <v>15</v>
      </c>
      <c r="B14" s="9">
        <v>2536391</v>
      </c>
      <c r="C14" s="9">
        <v>2610078</v>
      </c>
      <c r="D14" s="10">
        <f t="shared" si="0"/>
        <v>5146469</v>
      </c>
    </row>
    <row r="15" spans="1:4" ht="14.25">
      <c r="A15" s="1" t="s">
        <v>16</v>
      </c>
      <c r="B15" s="9">
        <v>2544454</v>
      </c>
      <c r="C15" s="9">
        <v>2617672</v>
      </c>
      <c r="D15" s="10">
        <f t="shared" si="0"/>
        <v>5162126</v>
      </c>
    </row>
    <row r="16" spans="1:4" ht="14.25">
      <c r="A16" s="1" t="s">
        <v>17</v>
      </c>
      <c r="B16" s="9">
        <v>2554594</v>
      </c>
      <c r="C16" s="9">
        <v>2626020</v>
      </c>
      <c r="D16" s="10">
        <f t="shared" si="0"/>
        <v>5180614</v>
      </c>
    </row>
    <row r="17" spans="1:4" ht="14.25">
      <c r="A17" s="1" t="s">
        <v>18</v>
      </c>
      <c r="B17" s="9">
        <v>2563442</v>
      </c>
      <c r="C17" s="9">
        <v>2633200</v>
      </c>
      <c r="D17" s="10">
        <f t="shared" si="0"/>
        <v>5196642</v>
      </c>
    </row>
    <row r="18" spans="1:4" ht="14.25">
      <c r="A18" s="1" t="s">
        <v>19</v>
      </c>
      <c r="B18" s="9">
        <v>2573324</v>
      </c>
      <c r="C18" s="9">
        <v>2642394</v>
      </c>
      <c r="D18" s="10">
        <f t="shared" si="0"/>
        <v>5215718</v>
      </c>
    </row>
    <row r="19" spans="1:4" ht="14.25">
      <c r="A19" s="1" t="s">
        <v>20</v>
      </c>
      <c r="B19" s="9">
        <v>2592222</v>
      </c>
      <c r="C19" s="9">
        <v>2658805</v>
      </c>
      <c r="D19" s="10">
        <f t="shared" si="0"/>
        <v>5251027</v>
      </c>
    </row>
    <row r="20" spans="1:4" ht="14.25">
      <c r="A20" s="1" t="s">
        <v>21</v>
      </c>
      <c r="B20" s="9">
        <v>2604937</v>
      </c>
      <c r="C20" s="9">
        <v>2670184</v>
      </c>
      <c r="D20" s="10">
        <f t="shared" si="0"/>
        <v>5275121</v>
      </c>
    </row>
    <row r="21" spans="1:4" ht="14.25">
      <c r="A21" s="1" t="s">
        <v>22</v>
      </c>
      <c r="B21" s="9">
        <v>2615669</v>
      </c>
      <c r="C21" s="9">
        <v>2679191</v>
      </c>
      <c r="D21" s="10">
        <f t="shared" si="0"/>
        <v>5294860</v>
      </c>
    </row>
    <row r="22" spans="1:4" ht="14.25">
      <c r="A22" s="1" t="s">
        <v>23</v>
      </c>
      <c r="B22" s="9">
        <v>2625421</v>
      </c>
      <c r="C22" s="9">
        <v>2688156</v>
      </c>
      <c r="D22" s="10">
        <f t="shared" si="0"/>
        <v>5313577</v>
      </c>
    </row>
    <row r="23" spans="1:4" ht="14.25">
      <c r="A23" s="1" t="s">
        <v>24</v>
      </c>
      <c r="B23" s="9">
        <v>2634122</v>
      </c>
      <c r="C23" s="9">
        <v>2695898</v>
      </c>
      <c r="D23" s="10">
        <f t="shared" si="0"/>
        <v>5330020</v>
      </c>
    </row>
    <row r="24" spans="1:4" ht="14.25">
      <c r="A24" s="1" t="s">
        <v>25</v>
      </c>
      <c r="B24" s="9">
        <v>2644319</v>
      </c>
      <c r="C24" s="9">
        <v>2704893</v>
      </c>
      <c r="D24" s="10">
        <f t="shared" si="0"/>
        <v>5349212</v>
      </c>
    </row>
    <row r="25" spans="1:4" ht="14.25">
      <c r="A25" s="1" t="s">
        <v>26</v>
      </c>
      <c r="B25" s="9">
        <v>2654146</v>
      </c>
      <c r="C25" s="9">
        <v>2714208</v>
      </c>
      <c r="D25" s="10">
        <f t="shared" si="0"/>
        <v>5368354</v>
      </c>
    </row>
    <row r="26" spans="1:4" ht="14.25">
      <c r="A26" s="1" t="s">
        <v>27</v>
      </c>
      <c r="B26" s="9">
        <v>2662423</v>
      </c>
      <c r="C26" s="9">
        <v>2721084</v>
      </c>
      <c r="D26" s="10">
        <f t="shared" si="0"/>
        <v>5383507</v>
      </c>
    </row>
    <row r="27" spans="1:4" ht="14.25">
      <c r="A27" s="1" t="s">
        <v>28</v>
      </c>
      <c r="B27" s="9">
        <v>2670135</v>
      </c>
      <c r="C27" s="9">
        <v>2727505</v>
      </c>
      <c r="D27" s="10">
        <f t="shared" si="0"/>
        <v>5397640</v>
      </c>
    </row>
    <row r="28" spans="1:4" ht="14.25">
      <c r="A28" s="1" t="s">
        <v>29</v>
      </c>
      <c r="B28" s="9">
        <v>2677292</v>
      </c>
      <c r="C28" s="9">
        <v>2734113</v>
      </c>
      <c r="D28" s="10">
        <f t="shared" si="0"/>
        <v>5411405</v>
      </c>
    </row>
    <row r="29" spans="1:4" ht="14.25">
      <c r="A29" s="1" t="s">
        <v>30</v>
      </c>
      <c r="B29" s="9">
        <v>2685846</v>
      </c>
      <c r="C29" s="9">
        <v>2741613</v>
      </c>
      <c r="D29" s="10">
        <f t="shared" si="0"/>
        <v>5427459</v>
      </c>
    </row>
    <row r="30" spans="1:4" ht="14.25">
      <c r="A30" s="1" t="s">
        <v>31</v>
      </c>
      <c r="B30" s="9">
        <v>2696662</v>
      </c>
      <c r="C30" s="9">
        <v>2750422</v>
      </c>
      <c r="D30" s="10">
        <f t="shared" si="0"/>
        <v>5447084</v>
      </c>
    </row>
    <row r="31" spans="1:4" ht="14.25">
      <c r="A31" s="1" t="s">
        <v>32</v>
      </c>
      <c r="B31" s="9">
        <v>2712666</v>
      </c>
      <c r="C31" s="9">
        <v>2763125</v>
      </c>
      <c r="D31" s="10">
        <f t="shared" si="0"/>
        <v>5475791</v>
      </c>
    </row>
    <row r="32" spans="1:4" ht="14.25">
      <c r="A32" s="1" t="s">
        <v>33</v>
      </c>
      <c r="B32" s="9">
        <v>2732020</v>
      </c>
      <c r="C32" s="9">
        <v>2779431</v>
      </c>
      <c r="D32" s="10">
        <f t="shared" si="0"/>
        <v>5511451</v>
      </c>
    </row>
    <row r="33" spans="1:4" ht="14.25">
      <c r="A33" s="1" t="s">
        <v>34</v>
      </c>
      <c r="B33" s="9">
        <v>2743286</v>
      </c>
      <c r="C33" s="9">
        <v>2791452</v>
      </c>
      <c r="D33" s="10">
        <f t="shared" si="0"/>
        <v>5534738</v>
      </c>
    </row>
    <row r="34" spans="1:4" ht="14.25">
      <c r="A34" s="1" t="s">
        <v>35</v>
      </c>
      <c r="B34" s="9">
        <v>2756582</v>
      </c>
      <c r="C34" s="9">
        <v>2804046</v>
      </c>
      <c r="D34" s="10">
        <f t="shared" si="0"/>
        <v>5560628</v>
      </c>
    </row>
    <row r="35" spans="1:4" ht="14.25">
      <c r="A35" s="1" t="s">
        <v>36</v>
      </c>
      <c r="B35" s="9">
        <v>2766776</v>
      </c>
      <c r="C35" s="9">
        <v>2813740</v>
      </c>
      <c r="D35" s="10">
        <f t="shared" si="0"/>
        <v>5580516</v>
      </c>
    </row>
    <row r="36" spans="1:4" ht="14.25">
      <c r="A36" s="1" t="s">
        <v>37</v>
      </c>
      <c r="B36" s="9">
        <v>2778852</v>
      </c>
      <c r="C36" s="9">
        <v>2823776</v>
      </c>
      <c r="D36" s="10">
        <f t="shared" si="0"/>
        <v>5602628</v>
      </c>
    </row>
    <row r="37" spans="1:4" ht="14.25">
      <c r="A37" s="1" t="s">
        <v>38</v>
      </c>
      <c r="B37" s="9">
        <v>2792279</v>
      </c>
      <c r="C37" s="9">
        <v>2834956</v>
      </c>
      <c r="D37" s="10">
        <f t="shared" si="0"/>
        <v>5627235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1">
      <selection activeCell="D3" sqref="D3:D36"/>
    </sheetView>
  </sheetViews>
  <sheetFormatPr defaultColWidth="11.421875" defaultRowHeight="15"/>
  <sheetData>
    <row r="1" spans="1:4" ht="14.25">
      <c r="A1" s="8"/>
      <c r="B1" s="8"/>
      <c r="C1" s="8"/>
      <c r="D1" s="8"/>
    </row>
    <row r="2" spans="1:4" ht="42.75">
      <c r="A2" s="17" t="s">
        <v>41</v>
      </c>
      <c r="B2" s="17" t="s">
        <v>1</v>
      </c>
      <c r="C2" s="17" t="s">
        <v>42</v>
      </c>
      <c r="D2" s="18" t="s">
        <v>43</v>
      </c>
    </row>
    <row r="3" spans="1:4" ht="14.25">
      <c r="A3" s="17">
        <v>1980</v>
      </c>
      <c r="B3" s="19">
        <v>26448</v>
      </c>
      <c r="C3" s="20">
        <f>1000*B3/((Population!B3+Population!C3+Population!B4+Population!C4)/2)</f>
        <v>5.162572830476981</v>
      </c>
      <c r="D3" s="16">
        <f>B3/((Couples!C3+Couples!C4)/2)</f>
        <v>0.16040075930788963</v>
      </c>
    </row>
    <row r="4" spans="1:4" ht="14.25">
      <c r="A4" s="17">
        <v>1981</v>
      </c>
      <c r="B4" s="19">
        <v>25411</v>
      </c>
      <c r="C4" s="20">
        <f>1000*B4/((Population!B4+Population!C4+Population!B5+Population!C5)/2)</f>
        <v>4.961562582738269</v>
      </c>
      <c r="D4" s="16">
        <f>B4/((Couples!C4+Couples!C5)/2)</f>
        <v>0.1459936629408436</v>
      </c>
    </row>
    <row r="5" spans="1:4" ht="14.25">
      <c r="A5" s="17">
        <v>1982</v>
      </c>
      <c r="B5" s="19">
        <v>24330</v>
      </c>
      <c r="C5" s="20">
        <f>1000*B5/((Population!B5+Population!C5+Population!B6+Population!C6)/2)</f>
        <v>4.753987032928834</v>
      </c>
      <c r="D5" s="16">
        <f>B5/((Couples!C5+Couples!C6)/2)</f>
        <v>0.1319861666779684</v>
      </c>
    </row>
    <row r="6" spans="1:4" ht="14.25">
      <c r="A6" s="21">
        <v>1983</v>
      </c>
      <c r="B6" s="19">
        <v>27096</v>
      </c>
      <c r="C6" s="20">
        <f>1000*B6/((Population!B6+Population!C6+Population!B7+Population!C7)/2)</f>
        <v>5.298088867345795</v>
      </c>
      <c r="D6" s="16">
        <f>B6/((Couples!C6+Couples!C7)/2)</f>
        <v>0.139046543849746</v>
      </c>
    </row>
    <row r="7" spans="1:4" ht="14.25">
      <c r="A7" s="21">
        <v>1984</v>
      </c>
      <c r="B7" s="19">
        <v>28624</v>
      </c>
      <c r="C7" s="20">
        <f>1000*B7/((Population!B7+Population!C7+Population!B8+Population!C8)/2)</f>
        <v>5.599791377252491</v>
      </c>
      <c r="D7" s="16">
        <f>B7/((Couples!C7+Couples!C8)/2)</f>
        <v>0.14042937320930962</v>
      </c>
    </row>
    <row r="8" spans="1:4" ht="14.25">
      <c r="A8" s="21">
        <v>1985</v>
      </c>
      <c r="B8" s="19">
        <v>29322</v>
      </c>
      <c r="C8" s="20">
        <f>1000*B8/((Population!B8+Population!C8+Population!B9+Population!C9)/2)</f>
        <v>5.734019295849055</v>
      </c>
      <c r="D8" s="16">
        <f>B8/((Couples!C8+Couples!C9)/2)</f>
        <v>0.1349912989033856</v>
      </c>
    </row>
    <row r="9" spans="1:4" ht="14.25">
      <c r="A9" s="21">
        <v>1986</v>
      </c>
      <c r="B9" s="19">
        <v>30773</v>
      </c>
      <c r="C9" s="20">
        <f>1000*B9/((Population!B9+Population!C9+Population!B10+Population!C10)/2)</f>
        <v>6.009725353813231</v>
      </c>
      <c r="D9" s="16">
        <f>B9/((Couples!C9+Couples!C10)/2)</f>
        <v>0.13330185573440992</v>
      </c>
    </row>
    <row r="10" spans="1:4" ht="14.25">
      <c r="A10" s="21">
        <v>1987</v>
      </c>
      <c r="B10" s="19">
        <v>31132</v>
      </c>
      <c r="C10" s="20">
        <f>1000*B10/((Population!B10+Population!C10+Population!B11+Population!C11)/2)</f>
        <v>6.072138534947369</v>
      </c>
      <c r="D10" s="16">
        <f>B10/((Couples!C10+Couples!C11)/2)</f>
        <v>0.13018478947214357</v>
      </c>
    </row>
    <row r="11" spans="1:4" ht="14.25">
      <c r="A11" s="21">
        <v>1988</v>
      </c>
      <c r="B11" s="19">
        <v>32080</v>
      </c>
      <c r="C11" s="20">
        <f>1000*B11/((Population!B11+Population!C11+Population!B12+Population!C12)/2)</f>
        <v>6.254001352174357</v>
      </c>
      <c r="D11" s="16">
        <f>B11/((Couples!C11+Couples!C12)/2)</f>
        <v>0.13075625045854358</v>
      </c>
    </row>
    <row r="12" spans="1:4" ht="14.25">
      <c r="A12" s="21">
        <v>1989</v>
      </c>
      <c r="B12" s="19">
        <v>30894</v>
      </c>
      <c r="C12" s="20">
        <f>1000*B12/((Population!B12+Population!C12+Population!B13+Population!C13)/2)</f>
        <v>6.019179192741447</v>
      </c>
      <c r="D12" s="16">
        <f>B12/((Couples!C12+Couples!C13)/2)</f>
        <v>0.12313542146200893</v>
      </c>
    </row>
    <row r="13" spans="1:4" ht="14.25">
      <c r="A13" s="21">
        <v>1990</v>
      </c>
      <c r="B13" s="19">
        <v>31513</v>
      </c>
      <c r="C13" s="20">
        <f>1000*B13/((Population!B13+Population!C13+Population!B14+Population!C14)/2)</f>
        <v>6.129814028137662</v>
      </c>
      <c r="D13" s="16">
        <f>B13/((Couples!C13+Couples!C14)/2)</f>
        <v>0.12241481113165623</v>
      </c>
    </row>
    <row r="14" spans="1:4" ht="14.25">
      <c r="A14" s="21">
        <v>1991</v>
      </c>
      <c r="B14" s="19">
        <v>31099</v>
      </c>
      <c r="C14" s="20">
        <f>1000*B14/((Population!B14+Population!C14+Population!B15+Population!C15)/2)</f>
        <v>6.033605937569572</v>
      </c>
      <c r="D14" s="16">
        <f>B14/((Couples!C14+Couples!C15)/2)</f>
        <v>0.11774393845315079</v>
      </c>
    </row>
    <row r="15" spans="1:4" ht="14.25">
      <c r="A15" s="21">
        <v>1992</v>
      </c>
      <c r="B15" s="19">
        <v>32188</v>
      </c>
      <c r="C15" s="20">
        <f>1000*B15/((Population!B15+Population!C15+Population!B16+Population!C16)/2)</f>
        <v>6.224269390896416</v>
      </c>
      <c r="D15" s="16">
        <f>B15/((Couples!C15+Couples!C16)/2)</f>
        <v>0.11918237072500634</v>
      </c>
    </row>
    <row r="16" spans="1:4" ht="14.25">
      <c r="A16" s="21">
        <v>1993</v>
      </c>
      <c r="B16" s="19">
        <v>31638</v>
      </c>
      <c r="C16" s="20">
        <f>1000*B16/((Population!B16+Population!C16+Population!B17+Population!C17)/2)</f>
        <v>6.097565676321371</v>
      </c>
      <c r="D16" s="16">
        <f>B16/((Couples!C16+Couples!C17)/2)</f>
        <v>0.11486140608832979</v>
      </c>
    </row>
    <row r="17" spans="1:4" ht="14.25">
      <c r="A17" s="21">
        <v>1994</v>
      </c>
      <c r="B17" s="19">
        <v>35321</v>
      </c>
      <c r="C17" s="20">
        <f>1000*B17/((Population!B17+Population!C17+Population!B18+Population!C18)/2)</f>
        <v>6.784436957615757</v>
      </c>
      <c r="D17" s="16">
        <f>B17/((Couples!C17+Couples!C18)/2)</f>
        <v>0.1260867625141674</v>
      </c>
    </row>
    <row r="18" spans="1:4" ht="14.25">
      <c r="A18" s="21">
        <v>1995</v>
      </c>
      <c r="B18" s="19">
        <v>34736</v>
      </c>
      <c r="C18" s="20">
        <f>1000*B18/((Population!B18+Population!C18+Population!B19+Population!C19)/2)</f>
        <v>6.637402554471328</v>
      </c>
      <c r="D18" s="16">
        <f>B18/((Couples!C18+Couples!C19)/2)</f>
        <v>0.12235143279318501</v>
      </c>
    </row>
    <row r="19" spans="1:4" ht="14.25">
      <c r="A19" s="21">
        <v>1996</v>
      </c>
      <c r="B19" s="19">
        <v>35953</v>
      </c>
      <c r="C19" s="20">
        <f>1000*B19/((Population!B19+Population!C19+Population!B20+Population!C20)/2)</f>
        <v>6.831178888991491</v>
      </c>
      <c r="D19" s="16">
        <f>B19/((Couples!C19+Couples!C20)/2)</f>
        <v>0.12552632865252883</v>
      </c>
    </row>
    <row r="20" spans="1:4" ht="14.25">
      <c r="A20" s="21">
        <v>1997</v>
      </c>
      <c r="B20" s="19">
        <v>34244</v>
      </c>
      <c r="C20" s="20">
        <f>1000*B20/((Population!B20+Population!C20+Population!B21+Population!C21)/2)</f>
        <v>6.479481845804642</v>
      </c>
      <c r="D20" s="16">
        <f>B20/((Couples!C20+Couples!C21)/2)</f>
        <v>0.11860030581728197</v>
      </c>
    </row>
    <row r="21" spans="1:4" ht="14.25">
      <c r="A21" s="21">
        <v>1998</v>
      </c>
      <c r="B21" s="19">
        <v>34733</v>
      </c>
      <c r="C21" s="20">
        <f>1000*B21/((Population!B21+Population!C21+Population!B22+Population!C22)/2)</f>
        <v>6.548184242410074</v>
      </c>
      <c r="D21" s="16">
        <f>B21/((Couples!C21+Couples!C22)/2)</f>
        <v>0.11865341880560865</v>
      </c>
    </row>
    <row r="22" spans="1:4" ht="14.25">
      <c r="A22" s="21">
        <v>1999</v>
      </c>
      <c r="B22" s="19">
        <v>35439</v>
      </c>
      <c r="C22" s="20">
        <f>1000*B22/((Population!B22+Population!C22+Population!B23+Population!C23)/2)</f>
        <v>6.659214925179899</v>
      </c>
      <c r="D22" s="16">
        <f>B22/((Couples!C22+Couples!C23)/2)</f>
        <v>0.1196200673050634</v>
      </c>
    </row>
    <row r="23" spans="1:4" ht="14.25">
      <c r="A23" s="21">
        <v>2000</v>
      </c>
      <c r="B23" s="19">
        <v>38388</v>
      </c>
      <c r="C23" s="20">
        <f>1000*B23/((Population!B23+Population!C23+Population!B24+Population!C24)/2)</f>
        <v>7.189281026950253</v>
      </c>
      <c r="D23" s="16">
        <f>B23/((Couples!C23+Couples!C24)/2)</f>
        <v>0.12864977722220639</v>
      </c>
    </row>
    <row r="24" spans="1:4" ht="14.25">
      <c r="A24" s="21">
        <v>2001</v>
      </c>
      <c r="B24" s="19">
        <v>36567</v>
      </c>
      <c r="C24" s="20">
        <f>1000*B24/((Population!B24+Population!C24+Population!B25+Population!C25)/2)</f>
        <v>6.82375084044269</v>
      </c>
      <c r="D24" s="16">
        <f>B24/((Couples!C24+Couples!C25)/2)</f>
        <v>0.12201465830923927</v>
      </c>
    </row>
    <row r="25" spans="1:4" ht="14.25">
      <c r="A25" s="21">
        <v>2002</v>
      </c>
      <c r="B25" s="19">
        <v>37210</v>
      </c>
      <c r="C25" s="20">
        <f>1000*B25/((Population!B25+Population!C25+Population!B26+Population!C26)/2)</f>
        <v>6.921592457342966</v>
      </c>
      <c r="D25" s="16">
        <f>B25/((Couples!C25+Couples!C26)/2)</f>
        <v>0.12404532438135686</v>
      </c>
    </row>
    <row r="26" spans="1:4" ht="14.25">
      <c r="A26" s="21">
        <v>2003</v>
      </c>
      <c r="B26" s="19">
        <v>35041</v>
      </c>
      <c r="C26" s="20">
        <f>1000*B26/((Population!B26+Population!C26+Population!B27+Population!C27)/2)</f>
        <v>6.500421522867651</v>
      </c>
      <c r="D26" s="16">
        <f>B26/((Couples!C26+Couples!C27)/2)</f>
        <v>0.11708374891197752</v>
      </c>
    </row>
    <row r="27" spans="1:4" ht="14.25">
      <c r="A27" s="21">
        <v>2004</v>
      </c>
      <c r="B27" s="19">
        <v>37711</v>
      </c>
      <c r="C27" s="20">
        <f>1000*B27/((Population!B27+Population!C27+Population!B28+Population!C28)/2)</f>
        <v>6.977674715943915</v>
      </c>
      <c r="D27" s="16">
        <f>B27/((Couples!C27+Couples!C28)/2)</f>
        <v>0.12639428877865666</v>
      </c>
    </row>
    <row r="28" spans="1:4" ht="14.25">
      <c r="A28" s="17">
        <v>2005</v>
      </c>
      <c r="B28" s="22">
        <v>36148</v>
      </c>
      <c r="C28" s="20">
        <f>1000*B28/((Population!B28+Population!C28+Population!B29+Population!C29)/2)</f>
        <v>6.670071697550592</v>
      </c>
      <c r="D28" s="16">
        <f>B28/((Couples!C28+Couples!C29)/2)</f>
        <v>0.12136962200420369</v>
      </c>
    </row>
    <row r="29" spans="1:4" ht="14.25">
      <c r="A29" s="17">
        <v>2006</v>
      </c>
      <c r="B29" s="22">
        <v>36452</v>
      </c>
      <c r="C29" s="20">
        <f>1000*B29/((Population!B29+Population!C29+Population!B30+Population!C30)/2)</f>
        <v>6.704097818179577</v>
      </c>
      <c r="D29" s="16">
        <f>B29/((Couples!C29+Couples!C30)/2)</f>
        <v>0.12260541553219435</v>
      </c>
    </row>
    <row r="30" spans="1:4" ht="14.25">
      <c r="A30" s="17">
        <v>2007</v>
      </c>
      <c r="B30" s="22">
        <v>36576</v>
      </c>
      <c r="C30" s="20">
        <f>1000*B30/((Population!B30+Population!C30+Population!B31+Population!C31)/2)</f>
        <v>6.697137887232071</v>
      </c>
      <c r="D30" s="16">
        <f>B30/((Couples!C30+Couples!C31)/2)</f>
        <v>0.1232999317360122</v>
      </c>
    </row>
    <row r="31" spans="1:4" ht="14.25">
      <c r="A31" s="17">
        <v>2008</v>
      </c>
      <c r="B31" s="22">
        <v>36376</v>
      </c>
      <c r="C31" s="20">
        <f>1000*B31/((Population!B31+Population!C31+Population!B32+Population!C32)/2)</f>
        <v>6.62149791549144</v>
      </c>
      <c r="D31" s="16">
        <f>B31/((Couples!C31+Couples!C32)/2)</f>
        <v>0.12325123586673307</v>
      </c>
    </row>
    <row r="32" spans="1:4" ht="14.25">
      <c r="A32" s="17">
        <v>2009</v>
      </c>
      <c r="B32" s="22">
        <v>32934</v>
      </c>
      <c r="C32" s="20">
        <f>1000*B32/((Population!B32+Population!C32+Population!B33+Population!C33)/2)</f>
        <v>5.96296152455838</v>
      </c>
      <c r="D32" s="16">
        <f>B32/((Couples!C32+Couples!C33)/2)</f>
        <v>0.11181560305359062</v>
      </c>
    </row>
    <row r="33" spans="1:4" ht="14.25">
      <c r="A33" s="17">
        <v>2010</v>
      </c>
      <c r="B33" s="22">
        <v>30949</v>
      </c>
      <c r="C33" s="20">
        <f>1000*B33/((Population!B33+Population!C33+Population!B34+Population!C34)/2)</f>
        <v>5.578725388599168</v>
      </c>
      <c r="D33" s="16">
        <f>B33/((Couples!C33+Couples!C34)/2)</f>
        <v>0.10422381060625195</v>
      </c>
    </row>
    <row r="34" spans="1:4" ht="14.25">
      <c r="A34" s="17">
        <v>2011</v>
      </c>
      <c r="B34" s="22">
        <v>27198</v>
      </c>
      <c r="C34" s="20">
        <f>1000*B34/((Population!B34+Population!C34+Population!B35+Population!C35)/2)</f>
        <v>4.882442951998466</v>
      </c>
      <c r="D34" s="16">
        <f>B34/((Couples!C34+Couples!C35)/2)</f>
        <v>0.09012734737700191</v>
      </c>
    </row>
    <row r="35" spans="1:4" ht="14.25">
      <c r="A35" s="17">
        <v>2012</v>
      </c>
      <c r="B35" s="22">
        <v>28235</v>
      </c>
      <c r="C35" s="20">
        <f>1000*B35/((Population!B35+Population!C35+Population!B36+Population!C36)/2)</f>
        <v>5.049563879352712</v>
      </c>
      <c r="D35" s="16">
        <f>B35/((Couples!C35+Couples!C36)/2)</f>
        <v>0.09193190494563368</v>
      </c>
    </row>
    <row r="36" spans="1:4" ht="14.25">
      <c r="A36" s="17">
        <v>2013</v>
      </c>
      <c r="B36" s="22">
        <v>27140</v>
      </c>
      <c r="C36" s="20">
        <f>1000*B36/((Population!B36+Population!C36+Population!B37+Population!C37)/2)</f>
        <v>4.833540711939229</v>
      </c>
      <c r="D36" s="16">
        <f>B36/((Couples!C36+Couples!C37)/2)</f>
        <v>0.08667575793383389</v>
      </c>
    </row>
    <row r="37" spans="1:4" ht="14.25">
      <c r="A37" s="8"/>
      <c r="B37" s="8"/>
      <c r="C37" s="8"/>
      <c r="D37" s="8"/>
    </row>
    <row r="38" spans="1:4" ht="14.25">
      <c r="A38" s="8"/>
      <c r="B38" s="8"/>
      <c r="C38" s="8"/>
      <c r="D38" s="8"/>
    </row>
    <row r="39" spans="1:4" ht="14.25">
      <c r="A39" s="8"/>
      <c r="B39" s="8"/>
      <c r="C39" s="8"/>
      <c r="D39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0">
      <selection activeCell="B3" sqref="B3:C37"/>
    </sheetView>
  </sheetViews>
  <sheetFormatPr defaultColWidth="11.421875" defaultRowHeight="15"/>
  <sheetData>
    <row r="1" spans="1:3" ht="14.25">
      <c r="A1" s="8"/>
      <c r="B1" s="8"/>
      <c r="C1" s="8"/>
    </row>
    <row r="2" spans="1:3" ht="26.25">
      <c r="A2" s="7" t="s">
        <v>39</v>
      </c>
      <c r="B2" s="7" t="s">
        <v>44</v>
      </c>
      <c r="C2" s="7" t="s">
        <v>45</v>
      </c>
    </row>
    <row r="3" spans="1:3" ht="14.25">
      <c r="A3" s="4">
        <v>1980</v>
      </c>
      <c r="B3" s="11">
        <v>1120542</v>
      </c>
      <c r="C3" s="11">
        <v>160355</v>
      </c>
    </row>
    <row r="4" spans="1:3" ht="14.25">
      <c r="A4" s="4">
        <v>1981</v>
      </c>
      <c r="B4" s="11">
        <v>1107247</v>
      </c>
      <c r="C4" s="11">
        <v>169419</v>
      </c>
    </row>
    <row r="5" spans="1:3" ht="14.25">
      <c r="A5" s="4">
        <v>1982</v>
      </c>
      <c r="B5" s="11">
        <v>1092857</v>
      </c>
      <c r="C5" s="11">
        <v>178692</v>
      </c>
    </row>
    <row r="6" spans="1:3" ht="14.25">
      <c r="A6" s="4">
        <v>1983</v>
      </c>
      <c r="B6" s="11">
        <v>1077707</v>
      </c>
      <c r="C6" s="11">
        <v>189983</v>
      </c>
    </row>
    <row r="7" spans="1:3" ht="14.25">
      <c r="A7" s="4">
        <v>1984</v>
      </c>
      <c r="B7" s="11">
        <v>1065957</v>
      </c>
      <c r="C7" s="11">
        <v>199757</v>
      </c>
    </row>
    <row r="8" spans="1:3" ht="14.25">
      <c r="A8" s="4">
        <v>1985</v>
      </c>
      <c r="B8" s="11">
        <v>1056606</v>
      </c>
      <c r="C8" s="11">
        <v>207907</v>
      </c>
    </row>
    <row r="9" spans="1:3" ht="14.25">
      <c r="A9" s="4">
        <v>1986</v>
      </c>
      <c r="B9" s="12">
        <v>1044888</v>
      </c>
      <c r="C9" s="12">
        <v>226521</v>
      </c>
    </row>
    <row r="10" spans="1:3" ht="14.25">
      <c r="A10" s="4">
        <v>1987</v>
      </c>
      <c r="B10" s="12">
        <v>1039368</v>
      </c>
      <c r="C10" s="12">
        <v>235183</v>
      </c>
    </row>
    <row r="11" spans="1:3" ht="14.25">
      <c r="A11" s="4">
        <v>1988</v>
      </c>
      <c r="B11" s="12">
        <v>1033992</v>
      </c>
      <c r="C11" s="12">
        <v>243091</v>
      </c>
    </row>
    <row r="12" spans="1:3" ht="14.25">
      <c r="A12" s="4">
        <v>1989</v>
      </c>
      <c r="B12" s="12">
        <v>1028003</v>
      </c>
      <c r="C12" s="12">
        <v>247593</v>
      </c>
    </row>
    <row r="13" spans="1:3" ht="14.25">
      <c r="A13" s="4">
        <v>1990</v>
      </c>
      <c r="B13" s="12">
        <v>1021984</v>
      </c>
      <c r="C13" s="12">
        <v>254196</v>
      </c>
    </row>
    <row r="14" spans="1:3" ht="14.25">
      <c r="A14" s="4">
        <v>1991</v>
      </c>
      <c r="B14" s="12">
        <v>1017434</v>
      </c>
      <c r="C14" s="12">
        <v>260660</v>
      </c>
    </row>
    <row r="15" spans="1:3" ht="14.25">
      <c r="A15" s="4">
        <v>1992</v>
      </c>
      <c r="B15" s="12">
        <v>1014793</v>
      </c>
      <c r="C15" s="12">
        <v>267588</v>
      </c>
    </row>
    <row r="16" spans="1:3" ht="14.25">
      <c r="A16" s="4">
        <v>1993</v>
      </c>
      <c r="B16" s="12">
        <v>1012021</v>
      </c>
      <c r="C16" s="12">
        <v>272559</v>
      </c>
    </row>
    <row r="17" spans="1:3" ht="14.25">
      <c r="A17" s="4">
        <v>1994</v>
      </c>
      <c r="B17" s="12">
        <v>1008078</v>
      </c>
      <c r="C17" s="12">
        <v>278331</v>
      </c>
    </row>
    <row r="18" spans="1:3" ht="14.25">
      <c r="A18" s="4">
        <v>1995</v>
      </c>
      <c r="B18" s="12">
        <v>1008632</v>
      </c>
      <c r="C18" s="12">
        <v>281934</v>
      </c>
    </row>
    <row r="19" spans="1:3" ht="14.25">
      <c r="A19" s="4">
        <v>1996</v>
      </c>
      <c r="B19" s="12">
        <v>1012807</v>
      </c>
      <c r="C19" s="12">
        <v>285873</v>
      </c>
    </row>
    <row r="20" spans="1:3" ht="14.25">
      <c r="A20" s="4">
        <v>1997</v>
      </c>
      <c r="B20" s="12">
        <v>1016658</v>
      </c>
      <c r="C20" s="12">
        <v>286963</v>
      </c>
    </row>
    <row r="21" spans="1:3" ht="14.25">
      <c r="A21" s="4">
        <v>1998</v>
      </c>
      <c r="B21" s="12">
        <v>1018495</v>
      </c>
      <c r="C21" s="12">
        <v>290506</v>
      </c>
    </row>
    <row r="22" spans="1:3" ht="14.25">
      <c r="A22" s="4">
        <v>1999</v>
      </c>
      <c r="B22" s="12">
        <v>1021473</v>
      </c>
      <c r="C22" s="12">
        <v>294947</v>
      </c>
    </row>
    <row r="23" spans="1:3" ht="14.25">
      <c r="A23" s="4">
        <v>2000</v>
      </c>
      <c r="B23" s="12">
        <v>1023750</v>
      </c>
      <c r="C23" s="12">
        <v>297579</v>
      </c>
    </row>
    <row r="24" spans="1:3" ht="14.25">
      <c r="A24" s="4">
        <v>2001</v>
      </c>
      <c r="B24" s="12">
        <v>1026483</v>
      </c>
      <c r="C24" s="12">
        <v>299204</v>
      </c>
    </row>
    <row r="25" spans="1:3" ht="14.25">
      <c r="A25" s="4">
        <v>2002</v>
      </c>
      <c r="B25" s="12">
        <v>1026834</v>
      </c>
      <c r="C25" s="12">
        <v>300183</v>
      </c>
    </row>
    <row r="26" spans="1:3" ht="14.25">
      <c r="A26" s="4">
        <v>2003</v>
      </c>
      <c r="B26" s="12">
        <v>1026905</v>
      </c>
      <c r="C26" s="12">
        <v>299759</v>
      </c>
    </row>
    <row r="27" spans="1:3" ht="14.25">
      <c r="A27" s="4">
        <v>2004</v>
      </c>
      <c r="B27" s="12">
        <v>1024154</v>
      </c>
      <c r="C27" s="12">
        <v>298804</v>
      </c>
    </row>
    <row r="28" spans="1:3" ht="14.25">
      <c r="A28" s="7">
        <v>2005</v>
      </c>
      <c r="B28" s="12">
        <v>1024366</v>
      </c>
      <c r="C28" s="12">
        <v>297916</v>
      </c>
    </row>
    <row r="29" spans="1:3" ht="14.25">
      <c r="A29" s="4">
        <v>2006</v>
      </c>
      <c r="B29" s="12">
        <v>1024272</v>
      </c>
      <c r="C29" s="12">
        <v>297752</v>
      </c>
    </row>
    <row r="30" spans="1:3" ht="14.25">
      <c r="A30" s="7">
        <v>2007</v>
      </c>
      <c r="B30" s="12">
        <v>1025332</v>
      </c>
      <c r="C30" s="12">
        <v>296871</v>
      </c>
    </row>
    <row r="31" spans="1:3" ht="14.25">
      <c r="A31" s="4">
        <v>2008</v>
      </c>
      <c r="B31" s="12">
        <v>1028914</v>
      </c>
      <c r="C31" s="12">
        <v>296414</v>
      </c>
    </row>
    <row r="32" spans="1:3" ht="14.25">
      <c r="A32" s="7">
        <v>2009</v>
      </c>
      <c r="B32" s="12">
        <v>1033123</v>
      </c>
      <c r="C32" s="12">
        <v>293860</v>
      </c>
    </row>
    <row r="33" spans="1:3" ht="14.25">
      <c r="A33" s="4">
        <v>2010</v>
      </c>
      <c r="B33" s="12">
        <v>1033402</v>
      </c>
      <c r="C33" s="12">
        <v>295217</v>
      </c>
    </row>
    <row r="34" spans="1:3" ht="14.25">
      <c r="A34" s="7">
        <v>2011</v>
      </c>
      <c r="B34" s="12">
        <v>1032049</v>
      </c>
      <c r="C34" s="12">
        <v>298678</v>
      </c>
    </row>
    <row r="35" spans="1:3" ht="14.25">
      <c r="A35" s="4">
        <v>2012</v>
      </c>
      <c r="B35" s="12">
        <v>1027135</v>
      </c>
      <c r="C35" s="12">
        <v>304868</v>
      </c>
    </row>
    <row r="36" spans="1:3" ht="14.25">
      <c r="A36" s="7">
        <v>2013</v>
      </c>
      <c r="B36" s="12">
        <v>1022896</v>
      </c>
      <c r="C36" s="12">
        <v>309391</v>
      </c>
    </row>
    <row r="37" spans="1:3" ht="14.25">
      <c r="A37" s="4">
        <v>2014</v>
      </c>
      <c r="B37" s="12">
        <v>1019239</v>
      </c>
      <c r="C37" s="12">
        <v>316851</v>
      </c>
    </row>
    <row r="38" spans="1:3" ht="14.25">
      <c r="A38" s="8"/>
      <c r="B38" s="8"/>
      <c r="C38" s="8"/>
    </row>
    <row r="39" spans="1:3" ht="14.25">
      <c r="A39" s="8"/>
      <c r="B39" s="8"/>
      <c r="C39" s="8"/>
    </row>
    <row r="40" spans="1:3" ht="14.25">
      <c r="A40" s="8"/>
      <c r="B40" s="8"/>
      <c r="C40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C11">
      <selection activeCell="K14" sqref="K14"/>
    </sheetView>
  </sheetViews>
  <sheetFormatPr defaultColWidth="11.421875" defaultRowHeight="15"/>
  <sheetData>
    <row r="1" spans="1:13" ht="14.25">
      <c r="A1" s="26" t="s">
        <v>41</v>
      </c>
      <c r="B1" s="26" t="s">
        <v>51</v>
      </c>
      <c r="C1" s="26"/>
      <c r="D1" s="26" t="s">
        <v>42</v>
      </c>
      <c r="E1" s="26"/>
      <c r="F1" s="27" t="s">
        <v>46</v>
      </c>
      <c r="G1" s="27"/>
      <c r="H1" s="27" t="s">
        <v>47</v>
      </c>
      <c r="I1" s="27"/>
      <c r="J1" s="25" t="s">
        <v>59</v>
      </c>
      <c r="K1" s="25"/>
      <c r="L1" s="25" t="s">
        <v>60</v>
      </c>
      <c r="M1" s="25"/>
    </row>
    <row r="2" spans="1:13" ht="14.25">
      <c r="A2" s="26"/>
      <c r="B2" s="4" t="s">
        <v>50</v>
      </c>
      <c r="C2" s="4" t="s">
        <v>0</v>
      </c>
      <c r="D2" s="4" t="s">
        <v>50</v>
      </c>
      <c r="E2" s="4" t="s">
        <v>0</v>
      </c>
      <c r="F2" s="3" t="s">
        <v>50</v>
      </c>
      <c r="G2" s="3" t="s">
        <v>0</v>
      </c>
      <c r="H2" s="3" t="s">
        <v>50</v>
      </c>
      <c r="I2" s="3" t="s">
        <v>0</v>
      </c>
      <c r="J2" s="3" t="s">
        <v>50</v>
      </c>
      <c r="K2" s="3" t="s">
        <v>0</v>
      </c>
      <c r="L2" s="3" t="s">
        <v>50</v>
      </c>
      <c r="M2" s="3" t="s">
        <v>0</v>
      </c>
    </row>
    <row r="3" spans="1:9" ht="14.25">
      <c r="A3" s="4"/>
      <c r="B3" s="4"/>
      <c r="C3" s="4"/>
      <c r="D3" s="4"/>
      <c r="E3" s="4"/>
      <c r="F3" s="3"/>
      <c r="G3" s="3"/>
      <c r="H3" s="3"/>
      <c r="I3" s="3"/>
    </row>
    <row r="4" spans="1:9" ht="14.25">
      <c r="A4" s="4"/>
      <c r="B4" s="4"/>
      <c r="C4" s="4"/>
      <c r="D4" s="4"/>
      <c r="E4" s="4"/>
      <c r="F4" s="3"/>
      <c r="G4" s="3"/>
      <c r="H4" s="3"/>
      <c r="I4" s="3"/>
    </row>
    <row r="5" spans="1:9" ht="14.25">
      <c r="A5" s="4"/>
      <c r="B5" s="4"/>
      <c r="C5" s="4"/>
      <c r="D5" s="4"/>
      <c r="E5" s="4"/>
      <c r="F5" s="3"/>
      <c r="G5" s="3"/>
      <c r="H5" s="3"/>
      <c r="I5" s="3"/>
    </row>
    <row r="6" spans="1:9" ht="14.25">
      <c r="A6" s="4"/>
      <c r="B6" s="4"/>
      <c r="C6" s="4"/>
      <c r="D6" s="4"/>
      <c r="E6" s="4"/>
      <c r="F6" s="3"/>
      <c r="G6" s="3"/>
      <c r="H6" s="3"/>
      <c r="I6" s="3"/>
    </row>
    <row r="7" spans="1:9" ht="14.25">
      <c r="A7" s="4"/>
      <c r="B7" s="4"/>
      <c r="C7" s="4"/>
      <c r="D7" s="4"/>
      <c r="E7" s="4"/>
      <c r="F7" s="3"/>
      <c r="G7" s="3"/>
      <c r="H7" s="3"/>
      <c r="I7" s="3"/>
    </row>
    <row r="8" spans="1:9" ht="14.25">
      <c r="A8" s="4"/>
      <c r="B8" s="4"/>
      <c r="C8" s="4"/>
      <c r="D8" s="4"/>
      <c r="E8" s="4"/>
      <c r="F8" s="3"/>
      <c r="G8" s="3"/>
      <c r="H8" s="3"/>
      <c r="I8" s="3"/>
    </row>
    <row r="9" spans="1:9" ht="14.25">
      <c r="A9" s="4"/>
      <c r="B9" s="4"/>
      <c r="C9" s="4"/>
      <c r="D9" s="4"/>
      <c r="E9" s="4"/>
      <c r="F9" s="3"/>
      <c r="G9" s="3"/>
      <c r="H9" s="3"/>
      <c r="I9" s="3"/>
    </row>
    <row r="10" spans="1:9" ht="14.25">
      <c r="A10" s="4"/>
      <c r="B10" s="4"/>
      <c r="C10" s="4"/>
      <c r="D10" s="4"/>
      <c r="E10" s="4"/>
      <c r="F10" s="3"/>
      <c r="G10" s="3"/>
      <c r="H10" s="3"/>
      <c r="I10" s="3"/>
    </row>
    <row r="11" spans="1:9" ht="14.25">
      <c r="A11" s="4"/>
      <c r="B11" s="4"/>
      <c r="C11" s="4"/>
      <c r="D11" s="4"/>
      <c r="E11" s="4"/>
      <c r="F11" s="3"/>
      <c r="G11" s="3"/>
      <c r="H11" s="3"/>
      <c r="I11" s="3"/>
    </row>
    <row r="12" spans="1:13" ht="14.25">
      <c r="A12" s="4">
        <v>1989</v>
      </c>
      <c r="B12" s="13">
        <v>263</v>
      </c>
      <c r="C12" s="13">
        <v>62</v>
      </c>
      <c r="D12" s="5">
        <f>1000*B12/((Population!B12+Population!B13)/2)</f>
        <v>0.1039780088488053</v>
      </c>
      <c r="E12" s="5">
        <f>1000*C12/((Population!C12+Population!C13)/2)</f>
        <v>0.023816726448570757</v>
      </c>
      <c r="F12" s="6">
        <f>B12/(('S-sex couples'!B12+'S-sex couples'!B13)*0.5)</f>
        <v>0.05453199620712756</v>
      </c>
      <c r="G12" s="6">
        <f>C12/(('S-sex couples'!C12+'S-sex couples'!C13)*0.5)</f>
        <v>0.015091182286449255</v>
      </c>
      <c r="H12" s="6">
        <f>B12/(('S-sex couples'!D12+'S-sex couples'!D13)*0.5)</f>
        <v>0.03181033112082441</v>
      </c>
      <c r="I12" s="6">
        <f>C12/(('S-sex couples'!E12+'S-sex couples'!E13)*0.5)</f>
        <v>0.008803189667095397</v>
      </c>
      <c r="J12" s="24">
        <f>B12/(('S-sex couples'!F12+'S-sex couples'!F13)*0.5)</f>
        <v>0.05603665354525454</v>
      </c>
      <c r="K12" s="24">
        <f>C12/(('S-sex couples'!G12+'S-sex couples'!G13)*0.5)</f>
        <v>0.015204055492487606</v>
      </c>
      <c r="L12" s="24">
        <f>B12/(('S-sex couples'!H12+'S-sex couples'!H13)*0.5)</f>
        <v>0.03231651312972498</v>
      </c>
      <c r="M12" s="24">
        <f>C12/(('S-sex couples'!I12+'S-sex couples'!I13)*0.5)</f>
        <v>0.008841478586360972</v>
      </c>
    </row>
    <row r="13" spans="1:13" ht="14.25">
      <c r="A13" s="4">
        <v>1990</v>
      </c>
      <c r="B13" s="13">
        <v>329</v>
      </c>
      <c r="C13" s="13">
        <v>113</v>
      </c>
      <c r="D13" s="5">
        <f>1000*B13/((Population!B13+Population!B14)/2)</f>
        <v>0.12986018518299233</v>
      </c>
      <c r="E13" s="5">
        <f>1000*C13/((Population!C13+Population!C14)/2)</f>
        <v>0.04333744335930384</v>
      </c>
      <c r="F13" s="6">
        <f>B13/(('S-sex couples'!B13+'S-sex couples'!B14)*0.5)</f>
        <v>0.06815011783155372</v>
      </c>
      <c r="G13" s="6">
        <f>C13/(('S-sex couples'!C13+'S-sex couples'!C14)*0.5)</f>
        <v>0.02747799782001724</v>
      </c>
      <c r="H13" s="6">
        <f>B13/(('S-sex couples'!D13+'S-sex couples'!D14)*0.5)</f>
        <v>0.039754235401739675</v>
      </c>
      <c r="I13" s="6">
        <f>C13/(('S-sex couples'!E13+'S-sex couples'!E14)*0.5)</f>
        <v>0.01602883206167672</v>
      </c>
      <c r="J13" s="24">
        <f>B13/(('S-sex couples'!F13+'S-sex couples'!F14)*0.5)</f>
        <v>0.0743910023553548</v>
      </c>
      <c r="K13" s="24">
        <f>C13/(('S-sex couples'!G13+'S-sex couples'!G14)*0.5)</f>
        <v>0.028259670883271318</v>
      </c>
      <c r="L13" s="24">
        <f>B13/(('S-sex couples'!H13+'S-sex couples'!H14)*0.5)</f>
        <v>0.04179981750784111</v>
      </c>
      <c r="M13" s="24">
        <f>C13/(('S-sex couples'!I13+'S-sex couples'!I14)*0.5)</f>
        <v>0.016291702230635648</v>
      </c>
    </row>
    <row r="14" spans="1:13" ht="14.25">
      <c r="A14" s="4">
        <v>1991</v>
      </c>
      <c r="B14" s="13">
        <v>183</v>
      </c>
      <c r="C14" s="13">
        <v>88</v>
      </c>
      <c r="D14" s="5">
        <f>1000*B14/((Population!B14+Population!B15)/2)</f>
        <v>0.07203526185112909</v>
      </c>
      <c r="E14" s="5">
        <f>1000*C14/((Population!C14+Population!C15)/2)</f>
        <v>0.033666491320357705</v>
      </c>
      <c r="F14" s="6">
        <f>B14/(('S-sex couples'!B14+'S-sex couples'!B15)*0.5)</f>
        <v>0.037815404104862116</v>
      </c>
      <c r="G14" s="6">
        <f>C14/(('S-sex couples'!C14+'S-sex couples'!C15)*0.5)</f>
        <v>0.021346970813293512</v>
      </c>
      <c r="H14" s="6">
        <f>B14/(('S-sex couples'!D14+'S-sex couples'!D15)*0.5)</f>
        <v>0.02205898572783623</v>
      </c>
      <c r="I14" s="6">
        <f>C14/(('S-sex couples'!E14+'S-sex couples'!E15)*0.5)</f>
        <v>0.012452399641087882</v>
      </c>
      <c r="J14" s="24">
        <f>B14/(('S-sex couples'!F14+'S-sex couples'!F15)*0.5)</f>
        <v>0.043428757348403825</v>
      </c>
      <c r="K14" s="24">
        <f>C14/(('S-sex couples'!G14+'S-sex couples'!G15)*0.5)</f>
        <v>0.022469817194631835</v>
      </c>
      <c r="L14" s="24">
        <f>B14/(('S-sex couples'!H14+'S-sex couples'!H15)*0.5)</f>
        <v>0.02385782612963873</v>
      </c>
      <c r="M14" s="24">
        <f>C14/(('S-sex couples'!I14+'S-sex couples'!I15)*0.5)</f>
        <v>0.012826285022499198</v>
      </c>
    </row>
    <row r="15" spans="1:13" ht="14.25">
      <c r="A15" s="4">
        <v>1992</v>
      </c>
      <c r="B15" s="13">
        <v>167</v>
      </c>
      <c r="C15" s="13">
        <v>82</v>
      </c>
      <c r="D15" s="5">
        <f>1000*B15/((Population!B15+Population!B16)/2)</f>
        <v>0.06550242319742823</v>
      </c>
      <c r="E15" s="5">
        <f>1000*C15/((Population!C15+Population!C16)/2)</f>
        <v>0.03127567370471034</v>
      </c>
      <c r="F15" s="6">
        <f>B15/(('S-sex couples'!B15+'S-sex couples'!B16)*0.5)</f>
        <v>0.034421944221119195</v>
      </c>
      <c r="G15" s="6">
        <f>C15/(('S-sex couples'!C15+'S-sex couples'!C16)*0.5)</f>
        <v>0.019841235226648764</v>
      </c>
      <c r="H15" s="6">
        <f>B15/(('S-sex couples'!D15+'S-sex couples'!D16)*0.5)</f>
        <v>0.020079467462319533</v>
      </c>
      <c r="I15" s="6">
        <f>C15/(('S-sex couples'!E15+'S-sex couples'!E16)*0.5)</f>
        <v>0.01157405388221178</v>
      </c>
      <c r="J15" s="24">
        <f>B15/(('S-sex couples'!F15+'S-sex couples'!F16)*0.5)</f>
        <v>0.04072121624060907</v>
      </c>
      <c r="K15" s="24">
        <f>C15/(('S-sex couples'!G15+'S-sex couples'!G16)*0.5)</f>
        <v>0.021279040515399538</v>
      </c>
      <c r="L15" s="24">
        <f>B15/(('S-sex couples'!H15+'S-sex couples'!H16)*0.5)</f>
        <v>0.022071105956052616</v>
      </c>
      <c r="M15" s="24">
        <f>C15/(('S-sex couples'!I15+'S-sex couples'!I16)*0.5)</f>
        <v>0.012048967544836368</v>
      </c>
    </row>
    <row r="16" spans="1:13" ht="14.25">
      <c r="A16" s="4">
        <v>1993</v>
      </c>
      <c r="B16" s="13">
        <v>161</v>
      </c>
      <c r="C16" s="13">
        <v>62</v>
      </c>
      <c r="D16" s="5">
        <f>1000*B16/((Population!B16+Population!B17)/2)</f>
        <v>0.06291475870822323</v>
      </c>
      <c r="E16" s="5">
        <f>1000*C16/((Population!C16+Population!C17)/2)</f>
        <v>0.023577640790839707</v>
      </c>
      <c r="F16" s="6">
        <f>B16/(('S-sex couples'!B16+'S-sex couples'!B17)*0.5)</f>
        <v>0.033133235959074574</v>
      </c>
      <c r="G16" s="6">
        <f>C16/(('S-sex couples'!C16+'S-sex couples'!C17)*0.5)</f>
        <v>0.01497840588590085</v>
      </c>
      <c r="H16" s="6">
        <f>B16/(('S-sex couples'!D16+'S-sex couples'!D17)*0.5)</f>
        <v>0.01932772097612684</v>
      </c>
      <c r="I16" s="6">
        <f>C16/(('S-sex couples'!E16+'S-sex couples'!E17)*0.5)</f>
        <v>0.008737403433442162</v>
      </c>
      <c r="J16" s="24">
        <f>B16/(('S-sex couples'!F16+'S-sex couples'!F17)*0.5)</f>
        <v>0.04010542785341046</v>
      </c>
      <c r="K16" s="24">
        <f>C16/(('S-sex couples'!G16+'S-sex couples'!G17)*0.5)</f>
        <v>0.01628667793692521</v>
      </c>
      <c r="L16" s="24">
        <f>B16/(('S-sex couples'!H16+'S-sex couples'!H17)*0.5)</f>
        <v>0.021508955107839515</v>
      </c>
      <c r="M16" s="24">
        <f>C16/(('S-sex couples'!I16+'S-sex couples'!I17)*0.5)</f>
        <v>0.0091669468450329</v>
      </c>
    </row>
    <row r="17" spans="1:13" ht="14.25">
      <c r="A17" s="4">
        <v>1994</v>
      </c>
      <c r="B17" s="13">
        <v>150</v>
      </c>
      <c r="C17" s="13">
        <v>98</v>
      </c>
      <c r="D17" s="5">
        <f>1000*B17/((Population!B17+Population!B18)/2)</f>
        <v>0.05840250461087774</v>
      </c>
      <c r="E17" s="5">
        <f>1000*C17/((Population!C17+Population!C18)/2)</f>
        <v>0.037152214518403046</v>
      </c>
      <c r="F17" s="6">
        <f>B17/(('S-sex couples'!B17+'S-sex couples'!B18)*0.5)</f>
        <v>0.03079776845529327</v>
      </c>
      <c r="G17" s="6">
        <f>C17/(('S-sex couples'!C17+'S-sex couples'!C18)*0.5)</f>
        <v>0.02362054937179884</v>
      </c>
      <c r="H17" s="6">
        <f>B17/(('S-sex couples'!D17+'S-sex couples'!D18)*0.5)</f>
        <v>0.017965364932254407</v>
      </c>
      <c r="I17" s="6">
        <f>C17/(('S-sex couples'!E17+'S-sex couples'!E18)*0.5)</f>
        <v>0.013778653800215987</v>
      </c>
      <c r="J17" s="24">
        <f>B17/(('S-sex couples'!F17+'S-sex couples'!F18)*0.5)</f>
        <v>0.03795803246057062</v>
      </c>
      <c r="K17" s="24">
        <f>C17/(('S-sex couples'!G17+'S-sex couples'!G18)*0.5)</f>
        <v>0.026081658612512982</v>
      </c>
      <c r="L17" s="24">
        <f>B17/(('S-sex couples'!H17+'S-sex couples'!H18)*0.5)</f>
        <v>0.020186662026425956</v>
      </c>
      <c r="M17" s="24">
        <f>C17/(('S-sex couples'!I17+'S-sex couples'!I18)*0.5)</f>
        <v>0.014581269823273521</v>
      </c>
    </row>
    <row r="18" spans="1:13" ht="14.25">
      <c r="A18" s="4">
        <v>1995</v>
      </c>
      <c r="B18" s="13">
        <v>177</v>
      </c>
      <c r="C18" s="13">
        <v>82</v>
      </c>
      <c r="D18" s="5">
        <f>1000*B18/((Population!B18+Population!B19)/2)</f>
        <v>0.06853099362584324</v>
      </c>
      <c r="E18" s="5">
        <f>1000*C18/((Population!C18+Population!C19)/2)</f>
        <v>0.030936397596090997</v>
      </c>
      <c r="F18" s="6">
        <f>B18/(('S-sex couples'!B18+'S-sex couples'!B19)*0.5)</f>
        <v>0.03616913713520988</v>
      </c>
      <c r="G18" s="6">
        <f>C18/(('S-sex couples'!C18+'S-sex couples'!C19)*0.5)</f>
        <v>0.01967046662180169</v>
      </c>
      <c r="H18" s="6">
        <f>B18/(('S-sex couples'!D18+'S-sex couples'!D19)*0.5)</f>
        <v>0.021098663328872433</v>
      </c>
      <c r="I18" s="6">
        <f>C18/(('S-sex couples'!E18+'S-sex couples'!E19)*0.5)</f>
        <v>0.011474438862717653</v>
      </c>
      <c r="J18" s="24">
        <f>B18/(('S-sex couples'!F18+'S-sex couples'!F19)*0.5)</f>
        <v>0.04530707128656064</v>
      </c>
      <c r="K18" s="24">
        <f>C18/(('S-sex couples'!G18+'S-sex couples'!G19)*0.5)</f>
        <v>0.022084948050519353</v>
      </c>
      <c r="L18" s="24">
        <f>B18/(('S-sex couples'!H18+'S-sex couples'!H19)*0.5)</f>
        <v>0.023911948779730293</v>
      </c>
      <c r="M18" s="24">
        <f>C18/(('S-sex couples'!I18+'S-sex couples'!I19)*0.5)</f>
        <v>0.012256057816643443</v>
      </c>
    </row>
    <row r="19" spans="1:13" ht="14.25">
      <c r="A19" s="4">
        <v>1996</v>
      </c>
      <c r="B19" s="13">
        <v>157</v>
      </c>
      <c r="C19" s="13">
        <v>106</v>
      </c>
      <c r="D19" s="5">
        <f>1000*B19/((Population!B19+Population!B20)/2)</f>
        <v>0.06041762432128784</v>
      </c>
      <c r="E19" s="5">
        <f>1000*C19/((Population!C19+Population!C20)/2)</f>
        <v>0.03978240525548092</v>
      </c>
      <c r="F19" s="6">
        <f>B19/(('S-sex couples'!B19+'S-sex couples'!B20)*0.5)</f>
        <v>0.03192128161530241</v>
      </c>
      <c r="G19" s="6">
        <f>C19/(('S-sex couples'!C19+'S-sex couples'!C20)*0.5)</f>
        <v>0.02530011298338285</v>
      </c>
      <c r="H19" s="6">
        <f>B19/(('S-sex couples'!D19+'S-sex couples'!D20)*0.5)</f>
        <v>0.018620747608926402</v>
      </c>
      <c r="I19" s="6">
        <f>C19/(('S-sex couples'!E19+'S-sex couples'!E20)*0.5)</f>
        <v>0.014758399240306665</v>
      </c>
      <c r="J19" s="24">
        <f>B19/(('S-sex couples'!F19+'S-sex couples'!F20)*0.5)</f>
        <v>0.040701529593813845</v>
      </c>
      <c r="K19" s="24">
        <f>C19/(('S-sex couples'!G19+'S-sex couples'!G20)*0.5)</f>
        <v>0.028861564230181852</v>
      </c>
      <c r="L19" s="24">
        <f>B19/(('S-sex couples'!H19+'S-sex couples'!H20)*0.5)</f>
        <v>0.02130126225418879</v>
      </c>
      <c r="M19" s="24">
        <f>C19/(('S-sex couples'!I19+'S-sex couples'!I20)*0.5)</f>
        <v>0.015903139057005907</v>
      </c>
    </row>
    <row r="20" spans="1:13" ht="14.25">
      <c r="A20" s="4">
        <v>1997</v>
      </c>
      <c r="B20" s="13">
        <v>124</v>
      </c>
      <c r="C20" s="13">
        <v>113</v>
      </c>
      <c r="D20" s="5">
        <f>1000*B20/((Population!B20+Population!B21)/2)</f>
        <v>0.04750406370448182</v>
      </c>
      <c r="E20" s="5">
        <f>1000*C20/((Population!C20+Population!C21)/2)</f>
        <v>0.04224792615959808</v>
      </c>
      <c r="F20" s="6">
        <f>B20/(('S-sex couples'!B20+'S-sex couples'!B21)*0.5)</f>
        <v>0.02511211557143192</v>
      </c>
      <c r="G20" s="6">
        <f>C20/(('S-sex couples'!C20+'S-sex couples'!C21)*0.5)</f>
        <v>0.02686432840408092</v>
      </c>
      <c r="H20" s="6">
        <f>B20/(('S-sex couples'!D20+'S-sex couples'!D21)*0.5)</f>
        <v>0.014648734083335287</v>
      </c>
      <c r="I20" s="6">
        <f>C20/(('S-sex couples'!E20+'S-sex couples'!E21)*0.5)</f>
        <v>0.015670858235713868</v>
      </c>
      <c r="J20" s="24">
        <f>B20/(('S-sex couples'!F20+'S-sex couples'!F21)*0.5)</f>
        <v>0.03245558783903571</v>
      </c>
      <c r="K20" s="24">
        <f>C20/(('S-sex couples'!G20+'S-sex couples'!G21)*0.5)</f>
        <v>0.031275329730404276</v>
      </c>
      <c r="L20" s="24">
        <f>B20/(('S-sex couples'!H20+'S-sex couples'!H21)*0.5)</f>
        <v>0.01687615491421763</v>
      </c>
      <c r="M20" s="24">
        <f>C20/(('S-sex couples'!I20+'S-sex couples'!I21)*0.5)</f>
        <v>0.017075711249613965</v>
      </c>
    </row>
    <row r="21" spans="1:13" ht="14.25">
      <c r="A21" s="4">
        <v>1998</v>
      </c>
      <c r="B21" s="13">
        <v>137</v>
      </c>
      <c r="C21" s="13">
        <v>127</v>
      </c>
      <c r="D21" s="5">
        <f>1000*B21/((Population!B21+Population!B22)/2)</f>
        <v>0.05227920146381764</v>
      </c>
      <c r="E21" s="5">
        <f>1000*C21/((Population!C21+Population!C22)/2)</f>
        <v>0.04732319337654152</v>
      </c>
      <c r="F21" s="6">
        <f>B21/(('S-sex couples'!B21+'S-sex couples'!B22)*0.5)</f>
        <v>0.027609580515571587</v>
      </c>
      <c r="G21" s="6">
        <f>C21/(('S-sex couples'!C21+'S-sex couples'!C22)*0.5)</f>
        <v>0.030045462262105676</v>
      </c>
      <c r="H21" s="6">
        <f>B21/(('S-sex couples'!D21+'S-sex couples'!D22)*0.5)</f>
        <v>0.01610558863408343</v>
      </c>
      <c r="I21" s="6">
        <f>C21/(('S-sex couples'!E21+'S-sex couples'!E22)*0.5)</f>
        <v>0.017526519652894975</v>
      </c>
      <c r="J21" s="24">
        <f>B21/(('S-sex couples'!F21+'S-sex couples'!F22)*0.5)</f>
        <v>0.03607830708595674</v>
      </c>
      <c r="K21" s="24">
        <f>C21/(('S-sex couples'!G21+'S-sex couples'!G22)*0.5)</f>
        <v>0.03579302019252524</v>
      </c>
      <c r="L21" s="24">
        <f>B21/(('S-sex couples'!H21+'S-sex couples'!H22)*0.5)</f>
        <v>0.018660746704140276</v>
      </c>
      <c r="M21" s="24">
        <f>C21/(('S-sex couples'!I21+'S-sex couples'!I22)*0.5)</f>
        <v>0.01933790673914112</v>
      </c>
    </row>
    <row r="22" spans="1:13" ht="14.25">
      <c r="A22" s="4">
        <v>1999</v>
      </c>
      <c r="B22" s="13">
        <v>161</v>
      </c>
      <c r="C22" s="13">
        <v>137</v>
      </c>
      <c r="D22" s="5">
        <f>1000*B22/((Population!B22+Population!B23)/2)</f>
        <v>0.06122204914001084</v>
      </c>
      <c r="E22" s="5">
        <f>1000*C22/((Population!C22+Population!C23)/2)</f>
        <v>0.05089102003806054</v>
      </c>
      <c r="F22" s="6">
        <f>B22/(('S-sex couples'!B22+'S-sex couples'!B23)*0.5)</f>
        <v>0.032294651684138705</v>
      </c>
      <c r="G22" s="6">
        <f>C22/(('S-sex couples'!C22+'S-sex couples'!C23)*0.5)</f>
        <v>0.03225976683219796</v>
      </c>
      <c r="H22" s="6">
        <f>B22/(('S-sex couples'!D22+'S-sex couples'!D23)*0.5)</f>
        <v>0.018838546815747575</v>
      </c>
      <c r="I22" s="6">
        <f>C22/(('S-sex couples'!E22+'S-sex couples'!E23)*0.5)</f>
        <v>0.018818197318782145</v>
      </c>
      <c r="J22" s="24">
        <f>B22/(('S-sex couples'!F22+'S-sex couples'!F23)*0.5)</f>
        <v>0.042929376847484726</v>
      </c>
      <c r="K22" s="24">
        <f>C22/(('S-sex couples'!G22+'S-sex couples'!G23)*0.5)</f>
        <v>0.03941849502378473</v>
      </c>
      <c r="L22" s="24">
        <f>B22/(('S-sex couples'!H22+'S-sex couples'!H23)*0.5)</f>
        <v>0.022020687311443073</v>
      </c>
      <c r="M22" s="24">
        <f>C22/(('S-sex couples'!I22+'S-sex couples'!I23)*0.5)</f>
        <v>0.021047982942296733</v>
      </c>
    </row>
    <row r="23" spans="1:13" ht="14.25">
      <c r="A23" s="4">
        <v>2000</v>
      </c>
      <c r="B23" s="13">
        <v>177</v>
      </c>
      <c r="C23" s="13">
        <v>131</v>
      </c>
      <c r="D23" s="5">
        <f>1000*B23/((Population!B23+Population!B24)/2)</f>
        <v>0.06706525657859963</v>
      </c>
      <c r="E23" s="5">
        <f>1000*C23/((Population!C23+Population!C24)/2)</f>
        <v>0.048511412494947496</v>
      </c>
      <c r="F23" s="6">
        <f>B23/(('S-sex couples'!B23+'S-sex couples'!B24)*0.5)</f>
        <v>0.0353797610784346</v>
      </c>
      <c r="G23" s="6">
        <f>C23/(('S-sex couples'!C23+'S-sex couples'!C24)*0.5)</f>
        <v>0.03073893759135917</v>
      </c>
      <c r="H23" s="6">
        <f>B23/(('S-sex couples'!D23+'S-sex couples'!D24)*0.5)</f>
        <v>0.02063819396242018</v>
      </c>
      <c r="I23" s="6">
        <f>C23/(('S-sex couples'!E23+'S-sex couples'!E24)*0.5)</f>
        <v>0.017931046928292848</v>
      </c>
      <c r="J23" s="24">
        <f>B23/(('S-sex couples'!F23+'S-sex couples'!F24)*0.5)</f>
        <v>0.04805394760953384</v>
      </c>
      <c r="K23" s="24">
        <f>C23/(('S-sex couples'!G23+'S-sex couples'!G24)*0.5)</f>
        <v>0.0385612161484624</v>
      </c>
      <c r="L23" s="24">
        <f>B23/(('S-sex couples'!H23+'S-sex couples'!H24)*0.5)</f>
        <v>0.02439080908894259</v>
      </c>
      <c r="M23" s="24">
        <f>C23/(('S-sex couples'!I23+'S-sex couples'!I24)*0.5)</f>
        <v>0.020337622669398484</v>
      </c>
    </row>
    <row r="24" spans="1:13" ht="14.25">
      <c r="A24" s="4">
        <v>2001</v>
      </c>
      <c r="B24" s="13">
        <v>178</v>
      </c>
      <c r="C24" s="13">
        <v>169</v>
      </c>
      <c r="D24" s="5">
        <f>1000*B24/((Population!B24+Population!B25)/2)</f>
        <v>0.06718927085486079</v>
      </c>
      <c r="E24" s="5">
        <f>1000*C24/((Population!C24+Population!C25)/2)</f>
        <v>0.0623719690775278</v>
      </c>
      <c r="F24" s="6">
        <f>B24/(('S-sex couples'!B24+'S-sex couples'!B25)*0.5)</f>
        <v>0.03550335588889457</v>
      </c>
      <c r="G24" s="6">
        <f>C24/(('S-sex couples'!C24+'S-sex couples'!C25)*0.5)</f>
        <v>0.03957054541304981</v>
      </c>
      <c r="H24" s="6">
        <f>B24/(('S-sex couples'!D24+'S-sex couples'!D25)*0.5)</f>
        <v>0.020710290935188495</v>
      </c>
      <c r="I24" s="6">
        <f>C24/(('S-sex couples'!E24+'S-sex couples'!E25)*0.5)</f>
        <v>0.023082818157612386</v>
      </c>
      <c r="J24" s="24">
        <f>B24/(('S-sex couples'!F24+'S-sex couples'!F25)*0.5)</f>
        <v>0.049316214615034194</v>
      </c>
      <c r="K24" s="24">
        <f>C24/(('S-sex couples'!G24+'S-sex couples'!G25)*0.5)</f>
        <v>0.051210515995219835</v>
      </c>
      <c r="L24" s="24">
        <f>B24/(('S-sex couples'!H24+'S-sex couples'!H25)*0.5)</f>
        <v>0.024754847185435618</v>
      </c>
      <c r="M24" s="24">
        <f>C24/(('S-sex couples'!I24+'S-sex couples'!I25)*0.5)</f>
        <v>0.02661118506466165</v>
      </c>
    </row>
    <row r="25" spans="1:13" ht="14.25">
      <c r="A25" s="4">
        <v>2002</v>
      </c>
      <c r="B25" s="13">
        <v>140</v>
      </c>
      <c r="C25" s="13">
        <v>163</v>
      </c>
      <c r="D25" s="5">
        <f>1000*B25/((Population!B25+Population!B26)/2)</f>
        <v>0.052665544263603085</v>
      </c>
      <c r="E25" s="5">
        <f>1000*C25/((Population!C25+Population!C26)/2)</f>
        <v>0.05997837834655433</v>
      </c>
      <c r="F25" s="6">
        <f>B25/(('S-sex couples'!B25+'S-sex couples'!B26)*0.5)</f>
        <v>0.02791370706353705</v>
      </c>
      <c r="G25" s="6">
        <f>C25/(('S-sex couples'!C25+'S-sex couples'!C26)*0.5)</f>
        <v>0.03815162260454241</v>
      </c>
      <c r="H25" s="6">
        <f>B25/(('S-sex couples'!D25+'S-sex couples'!D26)*0.5)</f>
        <v>0.01628299578706328</v>
      </c>
      <c r="I25" s="6">
        <f>C25/(('S-sex couples'!E25+'S-sex couples'!E26)*0.5)</f>
        <v>0.022255113185983076</v>
      </c>
      <c r="J25" s="24">
        <f>B25/(('S-sex couples'!F25+'S-sex couples'!F26)*0.5)</f>
        <v>0.03959604017990075</v>
      </c>
      <c r="K25" s="24">
        <f>C25/(('S-sex couples'!G25+'S-sex couples'!G26)*0.5)</f>
        <v>0.050974513709471925</v>
      </c>
      <c r="L25" s="24">
        <f>B25/(('S-sex couples'!H25+'S-sex couples'!H26)*0.5)</f>
        <v>0.019667958666110274</v>
      </c>
      <c r="M25" s="24">
        <f>C25/(('S-sex couples'!I25+'S-sex couples'!I26)*0.5)</f>
        <v>0.02608246402080903</v>
      </c>
    </row>
    <row r="26" spans="1:13" ht="14.25">
      <c r="A26" s="4">
        <v>2003</v>
      </c>
      <c r="B26" s="13">
        <v>148</v>
      </c>
      <c r="C26" s="13">
        <v>172</v>
      </c>
      <c r="D26" s="5">
        <f>1000*B26/((Population!B26+Population!B27)/2)</f>
        <v>0.05550806948560147</v>
      </c>
      <c r="E26" s="5">
        <f>1000*C26/((Population!C26+Population!C27)/2)</f>
        <v>0.06313561180702013</v>
      </c>
      <c r="F26" s="6">
        <f>B26/(('S-sex couples'!B26+'S-sex couples'!B27)*0.5)</f>
        <v>0.029553981023284943</v>
      </c>
      <c r="G26" s="6">
        <f>C26/(('S-sex couples'!C26+'S-sex couples'!C27)*0.5)</f>
        <v>0.04031982604939345</v>
      </c>
      <c r="H26" s="6">
        <f>B26/(('S-sex couples'!D26+'S-sex couples'!D27)*0.5)</f>
        <v>0.017239822263582883</v>
      </c>
      <c r="I26" s="6">
        <f>C26/(('S-sex couples'!E26+'S-sex couples'!E27)*0.5)</f>
        <v>0.023519898528812845</v>
      </c>
      <c r="J26" s="24">
        <f>B26/(('S-sex couples'!F26+'S-sex couples'!F27)*0.5)</f>
        <v>0.04271240412486615</v>
      </c>
      <c r="K26" s="24">
        <f>C26/(('S-sex couples'!G26+'S-sex couples'!G27)*0.5)</f>
        <v>0.055503719455907874</v>
      </c>
      <c r="L26" s="24">
        <f>B26/(('S-sex couples'!H26+'S-sex couples'!H27)*0.5)</f>
        <v>0.021016681155680256</v>
      </c>
      <c r="M26" s="24">
        <f>C26/(('S-sex couples'!I26+'S-sex couples'!I27)*0.5)</f>
        <v>0.027985878820181474</v>
      </c>
    </row>
    <row r="27" spans="1:13" ht="14.25">
      <c r="A27" s="4">
        <v>2004</v>
      </c>
      <c r="B27" s="13">
        <v>134</v>
      </c>
      <c r="C27" s="13">
        <v>199</v>
      </c>
      <c r="D27" s="5">
        <f>1000*B27/((Population!B27+Population!B28)/2)</f>
        <v>0.05011756121214932</v>
      </c>
      <c r="E27" s="5">
        <f>1000*C27/((Population!C27+Population!C28)/2)</f>
        <v>0.07287217817137705</v>
      </c>
      <c r="F27" s="6">
        <f>B27/(('S-sex couples'!B27+'S-sex couples'!B28)*0.5)</f>
        <v>0.02680266096818092</v>
      </c>
      <c r="G27" s="6">
        <f>C27/(('S-sex couples'!C27+'S-sex couples'!C28)*0.5)</f>
        <v>0.046726378125255055</v>
      </c>
      <c r="H27" s="6">
        <f>B27/(('S-sex couples'!D27+'S-sex couples'!D28)*0.5)</f>
        <v>0.015634885564772202</v>
      </c>
      <c r="I27" s="6">
        <f>C27/(('S-sex couples'!E27+'S-sex couples'!E28)*0.5)</f>
        <v>0.027257053906398782</v>
      </c>
      <c r="J27" s="24">
        <f>B27/(('S-sex couples'!F27+'S-sex couples'!F28)*0.5)</f>
        <v>0.039365410776886364</v>
      </c>
      <c r="K27" s="24">
        <f>C27/(('S-sex couples'!G27+'S-sex couples'!G28)*0.5)</f>
        <v>0.06696196331668863</v>
      </c>
      <c r="L27" s="24">
        <f>B27/(('S-sex couples'!H27+'S-sex couples'!H28)*0.5)</f>
        <v>0.019211255800222208</v>
      </c>
      <c r="M27" s="24">
        <f>C27/(('S-sex couples'!I27+'S-sex couples'!I28)*0.5)</f>
        <v>0.033090215033852455</v>
      </c>
    </row>
    <row r="28" spans="1:13" ht="14.25">
      <c r="A28" s="7">
        <v>2005</v>
      </c>
      <c r="B28" s="14">
        <v>176</v>
      </c>
      <c r="C28" s="14">
        <v>218</v>
      </c>
      <c r="D28" s="5">
        <f>1000*B28/((Population!B28+Population!B29)/2)</f>
        <v>0.06563321697110908</v>
      </c>
      <c r="E28" s="5">
        <f>1000*C28/((Population!C28+Population!C29)/2)</f>
        <v>0.07962414481659601</v>
      </c>
      <c r="F28" s="6">
        <f>B28/(('S-sex couples'!B28+'S-sex couples'!B29)*0.5)</f>
        <v>0.035215929291728384</v>
      </c>
      <c r="G28" s="6">
        <f>C28/(('S-sex couples'!C28+'S-sex couples'!C29)*0.5)</f>
        <v>0.0512057707043264</v>
      </c>
      <c r="H28" s="6">
        <f>B28/(('S-sex couples'!D28+'S-sex couples'!D29)*0.5)</f>
        <v>0.02054262542017489</v>
      </c>
      <c r="I28" s="6">
        <f>C28/(('S-sex couples'!E28+'S-sex couples'!E29)*0.5)</f>
        <v>0.029870032910857068</v>
      </c>
      <c r="J28" s="24">
        <f>B28/(('S-sex couples'!F28+'S-sex couples'!F29)*0.5)</f>
        <v>0.052608164223941066</v>
      </c>
      <c r="K28" s="24">
        <f>C28/(('S-sex couples'!G28+'S-sex couples'!G29)*0.5)</f>
        <v>0.07707721339964302</v>
      </c>
      <c r="L28" s="24">
        <f>B28/(('S-sex couples'!H28+'S-sex couples'!H29)*0.5)</f>
        <v>0.025450806667944754</v>
      </c>
      <c r="M28" s="24">
        <f>C28/(('S-sex couples'!I28+'S-sex couples'!I29)*0.5)</f>
        <v>0.037142516736315814</v>
      </c>
    </row>
    <row r="29" spans="1:13" ht="14.25">
      <c r="A29" s="7">
        <v>2006</v>
      </c>
      <c r="B29" s="14">
        <v>177</v>
      </c>
      <c r="C29" s="14">
        <v>223</v>
      </c>
      <c r="D29" s="5">
        <f>1000*B29/((Population!B29+Population!B30)/2)</f>
        <v>0.06576859709265644</v>
      </c>
      <c r="E29" s="5">
        <f>1000*C29/((Population!C29+Population!C30)/2)</f>
        <v>0.08120851378405272</v>
      </c>
      <c r="F29" s="6">
        <f>B29/(('S-sex couples'!B29+'S-sex couples'!B30)*0.5)</f>
        <v>0.035417077902462096</v>
      </c>
      <c r="G29" s="6">
        <f>C29/(('S-sex couples'!C29+'S-sex couples'!C30)*0.5)</f>
        <v>0.05238177991911676</v>
      </c>
      <c r="H29" s="6">
        <f>B29/(('S-sex couples'!D29+'S-sex couples'!D30)*0.5)</f>
        <v>0.020659962109769555</v>
      </c>
      <c r="I29" s="6">
        <f>C29/(('S-sex couples'!E29+'S-sex couples'!E30)*0.5)</f>
        <v>0.030556038286151437</v>
      </c>
      <c r="J29" s="24">
        <f>B29/(('S-sex couples'!F29+'S-sex couples'!F30)*0.5)</f>
        <v>0.05414766477503788</v>
      </c>
      <c r="K29" s="24">
        <f>C29/(('S-sex couples'!G29+'S-sex couples'!G30)*0.5)</f>
        <v>0.08301673214893722</v>
      </c>
      <c r="L29" s="24">
        <f>B29/(('S-sex couples'!H29+'S-sex couples'!H30)*0.5)</f>
        <v>0.025882696915251045</v>
      </c>
      <c r="M29" s="24">
        <f>C29/(('S-sex couples'!I29+'S-sex couples'!I30)*0.5)</f>
        <v>0.03893790987432079</v>
      </c>
    </row>
    <row r="30" spans="1:13" ht="14.25">
      <c r="A30" s="7">
        <v>2007</v>
      </c>
      <c r="B30" s="14">
        <v>189</v>
      </c>
      <c r="C30" s="14">
        <v>236</v>
      </c>
      <c r="D30" s="5">
        <f>1000*B30/((Population!B30+Population!B31)/2)</f>
        <v>0.0698792899968351</v>
      </c>
      <c r="E30" s="5">
        <f>1000*C30/((Population!C30+Population!C31)/2)</f>
        <v>0.08560732319865959</v>
      </c>
      <c r="F30" s="6">
        <f>B30/(('S-sex couples'!B30+'S-sex couples'!B31)*0.5)</f>
        <v>0.03777104026355121</v>
      </c>
      <c r="G30" s="6">
        <f>C30/(('S-sex couples'!C30+'S-sex couples'!C31)*0.5)</f>
        <v>0.05536624535526761</v>
      </c>
      <c r="H30" s="6">
        <f>B30/(('S-sex couples'!D30+'S-sex couples'!D31)*0.5)</f>
        <v>0.022033106820404873</v>
      </c>
      <c r="I30" s="6">
        <f>C30/(('S-sex couples'!E30+'S-sex couples'!E31)*0.5)</f>
        <v>0.03229697645723944</v>
      </c>
      <c r="J30" s="24">
        <f>B30/(('S-sex couples'!F30+'S-sex couples'!F31)*0.5)</f>
        <v>0.05946512367193023</v>
      </c>
      <c r="K30" s="24">
        <f>C30/(('S-sex couples'!G30+'S-sex couples'!G31)*0.5)</f>
        <v>0.09283937347411753</v>
      </c>
      <c r="L30" s="24">
        <f>B30/(('S-sex couples'!H30+'S-sex couples'!H31)*0.5)</f>
        <v>0.027989631645251697</v>
      </c>
      <c r="M30" s="24">
        <f>C30/(('S-sex couples'!I30+'S-sex couples'!I31)*0.5)</f>
        <v>0.042243293893204185</v>
      </c>
    </row>
    <row r="31" spans="1:13" ht="14.25">
      <c r="A31" s="7">
        <v>2008</v>
      </c>
      <c r="B31" s="14">
        <v>187</v>
      </c>
      <c r="C31" s="14">
        <v>254</v>
      </c>
      <c r="D31" s="5">
        <f>1000*B31/((Population!B31+Population!B32)/2)</f>
        <v>0.06869082992113779</v>
      </c>
      <c r="E31" s="5">
        <f>1000*C31/((Population!C31+Population!C32)/2)</f>
        <v>0.09165446411366886</v>
      </c>
      <c r="F31" s="6">
        <f>B31/(('S-sex couples'!B31+'S-sex couples'!B32)*0.5)</f>
        <v>0.037303996002655396</v>
      </c>
      <c r="G31" s="6">
        <f>C31/(('S-sex couples'!C31+'S-sex couples'!C32)*0.5)</f>
        <v>0.05948170299609643</v>
      </c>
      <c r="H31" s="6">
        <f>B31/(('S-sex couples'!D31+'S-sex couples'!D32)*0.5)</f>
        <v>0.02176066433488232</v>
      </c>
      <c r="I31" s="6">
        <f>C31/(('S-sex couples'!E31+'S-sex couples'!E32)*0.5)</f>
        <v>0.03469766008105624</v>
      </c>
      <c r="J31" s="24">
        <f>B31/(('S-sex couples'!F31+'S-sex couples'!F32)*0.5)</f>
        <v>0.06057920608255139</v>
      </c>
      <c r="K31" s="24">
        <f>C31/(('S-sex couples'!G31+'S-sex couples'!G32)*0.5)</f>
        <v>0.10661201371075828</v>
      </c>
      <c r="L31" s="24">
        <f>B31/(('S-sex couples'!H31+'S-sex couples'!H32)*0.5)</f>
        <v>0.028046546180024112</v>
      </c>
      <c r="M31" s="24">
        <f>C31/(('S-sex couples'!I31+'S-sex couples'!I32)*0.5)</f>
        <v>0.04675453264393738</v>
      </c>
    </row>
    <row r="32" spans="1:13" ht="14.25">
      <c r="A32" s="7">
        <v>2009</v>
      </c>
      <c r="B32" s="14">
        <v>145</v>
      </c>
      <c r="C32" s="14">
        <v>243</v>
      </c>
      <c r="D32" s="5">
        <f>1000*B32/((Population!B32+Population!B33)/2)</f>
        <v>0.05296507628980006</v>
      </c>
      <c r="E32" s="5">
        <f>1000*C32/((Population!C32+Population!C33)/2)</f>
        <v>0.08723931197262624</v>
      </c>
      <c r="F32" s="6">
        <f>B32/(('S-sex couples'!B32+'S-sex couples'!B33)*0.5)</f>
        <v>0.02888971190697127</v>
      </c>
      <c r="G32" s="6">
        <f>C32/(('S-sex couples'!C32+'S-sex couples'!C33)*0.5)</f>
        <v>0.05683520234531889</v>
      </c>
      <c r="H32" s="6">
        <f>B32/(('S-sex couples'!D32+'S-sex couples'!D33)*0.5)</f>
        <v>0.01685233194573324</v>
      </c>
      <c r="I32" s="6">
        <f>C32/(('S-sex couples'!E32+'S-sex couples'!E33)*0.5)</f>
        <v>0.03315386803476935</v>
      </c>
      <c r="J32" s="24">
        <f>B32/(('S-sex couples'!F32+'S-sex couples'!F33)*0.5)</f>
        <v>0.04820738703534736</v>
      </c>
      <c r="K32" s="24">
        <f>C32/(('S-sex couples'!G32+'S-sex couples'!G33)*0.5)</f>
        <v>0.10939691497638453</v>
      </c>
      <c r="L32" s="24">
        <f>B32/(('S-sex couples'!H32+'S-sex couples'!H33)*0.5)</f>
        <v>0.021993354888317683</v>
      </c>
      <c r="M32" s="24">
        <f>C32/(('S-sex couples'!I32+'S-sex couples'!I33)*0.5)</f>
        <v>0.04606450358980107</v>
      </c>
    </row>
    <row r="33" spans="1:13" ht="14.25">
      <c r="A33" s="7">
        <v>2010</v>
      </c>
      <c r="B33" s="14">
        <v>163</v>
      </c>
      <c r="C33" s="14">
        <v>247</v>
      </c>
      <c r="D33" s="5">
        <f>1000*B33/((Population!B33+Population!B34)/2)</f>
        <v>0.05927414985232373</v>
      </c>
      <c r="E33" s="5">
        <f>1000*C33/((Population!C33+Population!C34)/2)</f>
        <v>0.08828526075784497</v>
      </c>
      <c r="F33" s="6">
        <f>B33/(('S-sex couples'!B33+'S-sex couples'!B34)*0.5)</f>
        <v>0.032430299119928827</v>
      </c>
      <c r="G33" s="6">
        <f>C33/(('S-sex couples'!C33+'S-sex couples'!C34)*0.5)</f>
        <v>0.05768942780229536</v>
      </c>
      <c r="H33" s="6">
        <f>B33/(('S-sex couples'!D33+'S-sex couples'!D34)*0.5)</f>
        <v>0.01891767448662515</v>
      </c>
      <c r="I33" s="6">
        <f>C33/(('S-sex couples'!E33+'S-sex couples'!E34)*0.5)</f>
        <v>0.03365216621800563</v>
      </c>
      <c r="J33" s="24">
        <f>B33/(('S-sex couples'!F33+'S-sex couples'!F34)*0.5)</f>
        <v>0.05551461135375158</v>
      </c>
      <c r="K33" s="24">
        <f>C33/(('S-sex couples'!G33+'S-sex couples'!G34)*0.5)</f>
        <v>0.11870451220264602</v>
      </c>
      <c r="L33" s="24">
        <f>B33/(('S-sex couples'!H33+'S-sex couples'!H34)*0.5)</f>
        <v>0.024975939436405272</v>
      </c>
      <c r="M33" s="24">
        <f>C33/(('S-sex couples'!I33+'S-sex couples'!I34)*0.5)</f>
        <v>0.048063405150672193</v>
      </c>
    </row>
    <row r="34" spans="1:13" ht="14.25">
      <c r="A34" s="7">
        <v>2011</v>
      </c>
      <c r="B34" s="14">
        <v>124</v>
      </c>
      <c r="C34" s="14">
        <v>222</v>
      </c>
      <c r="D34" s="5">
        <f>1000*B34/((Population!B34+Population!B35)/2)</f>
        <v>0.044900221930209844</v>
      </c>
      <c r="E34" s="5">
        <f>1000*C34/((Population!C34+Population!C35)/2)</f>
        <v>0.07903469445080322</v>
      </c>
      <c r="F34" s="6">
        <f>B34/(('S-sex couples'!B34+'S-sex couples'!B35)*0.5)</f>
        <v>0.024639548736997592</v>
      </c>
      <c r="G34" s="6">
        <f>C34/(('S-sex couples'!C34+'S-sex couples'!C35)*0.5)</f>
        <v>0.051784521433928324</v>
      </c>
      <c r="H34" s="6">
        <f>B34/(('S-sex couples'!D34+'S-sex couples'!D35)*0.5)</f>
        <v>0.014373070096581928</v>
      </c>
      <c r="I34" s="6">
        <f>C34/(('S-sex couples'!E34+'S-sex couples'!E35)*0.5)</f>
        <v>0.030207637503124857</v>
      </c>
      <c r="J34" s="24">
        <f>B34/(('S-sex couples'!F34+'S-sex couples'!F35)*0.5)</f>
        <v>0.043035984642678285</v>
      </c>
      <c r="K34" s="24">
        <f>C34/(('S-sex couples'!G34+'S-sex couples'!G35)*0.5)</f>
        <v>0.11276217395922161</v>
      </c>
      <c r="L34" s="24">
        <f>B34/(('S-sex couples'!H34+'S-sex couples'!H35)*0.5)</f>
        <v>0.019147636181076847</v>
      </c>
      <c r="M34" s="24">
        <f>C34/(('S-sex couples'!I34+'S-sex couples'!I35)*0.5)</f>
        <v>0.044127426650675844</v>
      </c>
    </row>
    <row r="35" spans="1:13" ht="14.25">
      <c r="A35" s="7">
        <v>2012</v>
      </c>
      <c r="B35" s="14">
        <v>56</v>
      </c>
      <c r="C35" s="14">
        <v>61</v>
      </c>
      <c r="D35" s="5">
        <f>1000*B35/((Population!B35+Population!B36)/2)</f>
        <v>0.020196089604279262</v>
      </c>
      <c r="E35" s="5">
        <f>1000*C35/((Population!C35+Population!C36)/2)</f>
        <v>0.02164073680677802</v>
      </c>
      <c r="F35" s="6">
        <f>B35/(('S-sex couples'!B35+'S-sex couples'!B36)*0.5)</f>
        <v>0.011121022722612638</v>
      </c>
      <c r="G35" s="6">
        <f>C35/(('S-sex couples'!C35+'S-sex couples'!C36)*0.5)</f>
        <v>0.014220748776508554</v>
      </c>
      <c r="H35" s="6">
        <f>B35/(('S-sex couples'!D35+'S-sex couples'!D36)*0.5)</f>
        <v>0.006487263254857373</v>
      </c>
      <c r="I35" s="6">
        <f>C35/(('S-sex couples'!E35+'S-sex couples'!E36)*0.5)</f>
        <v>0.008295436786296656</v>
      </c>
      <c r="J35" s="24">
        <f>B35/(('S-sex couples'!F35+'S-sex couples'!F36)*0.5)</f>
        <v>0.019273737354234183</v>
      </c>
      <c r="K35" s="24">
        <f>C35/(('S-sex couples'!G35+'S-sex couples'!G36)*0.5)</f>
        <v>0.030792421772988268</v>
      </c>
      <c r="L35" s="24">
        <f>B35/(('S-sex couples'!H35+'S-sex couples'!H36)*0.5)</f>
        <v>0.008612337702802866</v>
      </c>
      <c r="M35" s="24">
        <f>C35/(('S-sex couples'!I35+'S-sex couples'!I36)*0.5)</f>
        <v>0.012091322228504424</v>
      </c>
    </row>
    <row r="36" spans="1:13" ht="14.25">
      <c r="A36" s="7">
        <v>2013</v>
      </c>
      <c r="B36" s="14">
        <v>0</v>
      </c>
      <c r="C36" s="14">
        <v>2</v>
      </c>
      <c r="D36" s="5">
        <f>1000*B36/((Population!B36+Population!B37)/2)</f>
        <v>0</v>
      </c>
      <c r="E36" s="5">
        <f>1000*C36/((Population!C36+Population!C37)/2)</f>
        <v>0.0007068721402603976</v>
      </c>
      <c r="F36" s="6">
        <f>B36/(('S-sex couples'!B36+'S-sex couples'!B37)*0.5)</f>
        <v>0</v>
      </c>
      <c r="G36" s="6">
        <f>C36/(('S-sex couples'!C36+'S-sex couples'!C37)*0.5)</f>
        <v>0.00046553992364824025</v>
      </c>
      <c r="H36" s="6">
        <f>B36/(('S-sex couples'!D36+'S-sex couples'!D37)*0.5)</f>
        <v>0</v>
      </c>
      <c r="I36" s="6">
        <f>C36/(('S-sex couples'!E36+'S-sex couples'!E37)*0.5)</f>
        <v>0.00027156495546147347</v>
      </c>
      <c r="J36" s="24">
        <f>B36/(('S-sex couples'!F36+'S-sex couples'!F37)*0.5)</f>
        <v>0</v>
      </c>
      <c r="K36" s="24">
        <f>C36/(('S-sex couples'!G36+'S-sex couples'!G37)*0.5)</f>
        <v>0.0009358533499457908</v>
      </c>
      <c r="L36" s="24">
        <f>B36/(('S-sex couples'!H36+'S-sex couples'!H37)*0.5)</f>
        <v>0</v>
      </c>
      <c r="M36" s="24">
        <f>C36/(('S-sex couples'!I36+'S-sex couples'!I37)*0.5)</f>
        <v>0.00038419273418850377</v>
      </c>
    </row>
    <row r="37" spans="1:9" ht="14.25">
      <c r="A37" s="7" t="s">
        <v>1</v>
      </c>
      <c r="B37" s="14"/>
      <c r="C37" s="14"/>
      <c r="D37" s="8"/>
      <c r="E37" s="8"/>
      <c r="F37" s="8"/>
      <c r="G37" s="8"/>
      <c r="H37" s="8"/>
      <c r="I37" s="8"/>
    </row>
    <row r="38" spans="1:13" ht="14.25">
      <c r="A38" s="7">
        <v>2012</v>
      </c>
      <c r="B38" s="14">
        <v>104</v>
      </c>
      <c r="C38" s="14">
        <v>164</v>
      </c>
      <c r="D38" s="6">
        <f>1000*B38/((Population!B35+Population!B36)/2)</f>
        <v>0.03750702355080435</v>
      </c>
      <c r="E38" s="6">
        <f>1000*C38/((Population!C35+Population!C36)/2)</f>
        <v>0.05818165305428845</v>
      </c>
      <c r="F38" s="6">
        <f>B38/(('S-sex couples'!B35+'S-sex couples'!B36)*0.5)</f>
        <v>0.02065332791342347</v>
      </c>
      <c r="G38" s="6">
        <f>C38/(('S-sex couples'!C35+'S-sex couples'!C36)*0.5)</f>
        <v>0.03823283277618693</v>
      </c>
      <c r="H38" s="6">
        <f>B38/(('S-sex couples'!D35+'S-sex couples'!D36)*0.5)</f>
        <v>0.012047774616163692</v>
      </c>
      <c r="I38" s="6">
        <f>C38/(('S-sex couples'!E35+'S-sex couples'!E36)*0.5)</f>
        <v>0.022302485786109043</v>
      </c>
      <c r="J38" s="24">
        <f>B38/(('S-sex couples'!F35+'S-sex couples'!F36)*0.5)</f>
        <v>0.03579408365786348</v>
      </c>
      <c r="K38" s="24">
        <f>C38/(('S-sex couples'!G35+'S-sex couples'!G36)*0.5)</f>
        <v>0.08278618312737829</v>
      </c>
      <c r="L38" s="24">
        <f>B38/(('S-sex couples'!H35+'S-sex couples'!H36)*0.5)</f>
        <v>0.015994341448062468</v>
      </c>
      <c r="M38" s="24">
        <f>C38/(('S-sex couples'!I35+'S-sex couples'!I36)*0.5)</f>
        <v>0.032507817138929924</v>
      </c>
    </row>
    <row r="39" spans="1:13" ht="14.25">
      <c r="A39" s="7">
        <v>2013</v>
      </c>
      <c r="B39" s="14">
        <v>129</v>
      </c>
      <c r="C39" s="14">
        <v>234</v>
      </c>
      <c r="D39" s="6">
        <f>1000*B39/((Population!B36+Population!B37)/2)</f>
        <v>0.046310165745519175</v>
      </c>
      <c r="E39" s="6">
        <f>1000*C39/((Population!C36+Population!C37)/2)</f>
        <v>0.08270404041046651</v>
      </c>
      <c r="F39" s="6">
        <f>B39/(('S-sex couples'!B36+'S-sex couples'!B37)*0.5)</f>
        <v>0.025578832471561647</v>
      </c>
      <c r="G39" s="6">
        <f>C39/(('S-sex couples'!C36+'S-sex couples'!C37)*0.5)</f>
        <v>0.05446817106684411</v>
      </c>
      <c r="H39" s="6">
        <f>B39/(('S-sex couples'!D36+'S-sex couples'!D37)*0.5)</f>
        <v>0.014920985608410962</v>
      </c>
      <c r="I39" s="6">
        <f>C39/(('S-sex couples'!E36+'S-sex couples'!E37)*0.5)</f>
        <v>0.0317730997889924</v>
      </c>
      <c r="J39" s="24">
        <f>B39/(('S-sex couples'!F36+'S-sex couples'!F37)*0.5)</f>
        <v>0.04265545017465968</v>
      </c>
      <c r="K39" s="24">
        <f>C39/(('S-sex couples'!G36+'S-sex couples'!G37)*0.5)</f>
        <v>0.10949484194365752</v>
      </c>
      <c r="L39" s="24">
        <f>B39/(('S-sex couples'!H36+'S-sex couples'!H37)*0.5)</f>
        <v>0.01946716856588665</v>
      </c>
      <c r="M39" s="24">
        <f>C39/(('S-sex couples'!I36+'S-sex couples'!I37)*0.5)</f>
        <v>0.04495054990005494</v>
      </c>
    </row>
    <row r="40" spans="1:9" ht="14.25">
      <c r="A40" s="8"/>
      <c r="B40" s="8"/>
      <c r="C40" s="8"/>
      <c r="D40" s="8"/>
      <c r="E40" s="8"/>
      <c r="F40" s="8"/>
      <c r="G40" s="8"/>
      <c r="H40" s="8"/>
      <c r="I40" s="8"/>
    </row>
    <row r="41" spans="1:9" ht="14.25">
      <c r="A41" s="8"/>
      <c r="B41" s="8"/>
      <c r="C41" s="8"/>
      <c r="D41" s="8"/>
      <c r="E41" s="8"/>
      <c r="F41" s="8"/>
      <c r="G41" s="8"/>
      <c r="H41" s="8"/>
      <c r="I41" s="8"/>
    </row>
  </sheetData>
  <sheetProtection/>
  <mergeCells count="7">
    <mergeCell ref="J1:K1"/>
    <mergeCell ref="L1:M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F16" sqref="F16"/>
    </sheetView>
  </sheetViews>
  <sheetFormatPr defaultColWidth="11.421875" defaultRowHeight="15"/>
  <sheetData>
    <row r="1" spans="1:9" ht="14.25">
      <c r="A1" s="8"/>
      <c r="B1" s="25" t="s">
        <v>48</v>
      </c>
      <c r="C1" s="25"/>
      <c r="D1" s="25" t="s">
        <v>49</v>
      </c>
      <c r="E1" s="25"/>
      <c r="F1" s="25" t="s">
        <v>58</v>
      </c>
      <c r="G1" s="25"/>
      <c r="H1" s="25" t="s">
        <v>58</v>
      </c>
      <c r="I1" s="25"/>
    </row>
    <row r="2" spans="1:9" ht="14.25">
      <c r="A2" s="7" t="s">
        <v>39</v>
      </c>
      <c r="B2" s="2" t="s">
        <v>50</v>
      </c>
      <c r="C2" s="2" t="s">
        <v>0</v>
      </c>
      <c r="D2" s="2" t="s">
        <v>50</v>
      </c>
      <c r="E2" s="2" t="s">
        <v>0</v>
      </c>
      <c r="F2" s="15" t="s">
        <v>50</v>
      </c>
      <c r="G2" s="15" t="s">
        <v>0</v>
      </c>
      <c r="H2" s="15" t="s">
        <v>50</v>
      </c>
      <c r="I2" s="15" t="s">
        <v>0</v>
      </c>
    </row>
    <row r="3" spans="1:5" ht="14.25">
      <c r="A3" s="4">
        <v>1980</v>
      </c>
      <c r="B3" s="10">
        <f>(Couples!$B3+Couples!$C3)*0.007*0.54</f>
        <v>4841.790660000001</v>
      </c>
      <c r="C3" s="10">
        <f>(Couples!$B3+Couples!$C3)*0.007*0.46</f>
        <v>4124.488340000001</v>
      </c>
      <c r="D3" s="10">
        <f>(Couples!$B3+Couples!$C3)*0.012*0.54</f>
        <v>8300.212560000002</v>
      </c>
      <c r="E3" s="10">
        <f>(Couples!$B3+Couples!$C3)*0.012*0.46</f>
        <v>7070.551440000001</v>
      </c>
    </row>
    <row r="4" spans="1:5" ht="14.25">
      <c r="A4" s="4">
        <v>1981</v>
      </c>
      <c r="B4" s="10">
        <f>(Couples!$B4+Couples!$C4)*0.007*0.54</f>
        <v>4825.79748</v>
      </c>
      <c r="C4" s="10">
        <f>(Couples!$B4+Couples!$C4)*0.007*0.46</f>
        <v>4110.86452</v>
      </c>
      <c r="D4" s="10">
        <f>(Couples!$B4+Couples!$C4)*0.012*0.54</f>
        <v>8272.795680000001</v>
      </c>
      <c r="E4" s="10">
        <f>(Couples!$B4+Couples!$C4)*0.012*0.46</f>
        <v>7047.19632</v>
      </c>
    </row>
    <row r="5" spans="1:5" ht="14.25">
      <c r="A5" s="4">
        <v>1982</v>
      </c>
      <c r="B5" s="10">
        <f>(Couples!$B5+Couples!$C5)*0.007*0.54</f>
        <v>4806.455220000001</v>
      </c>
      <c r="C5" s="10">
        <f>(Couples!$B5+Couples!$C5)*0.007*0.46</f>
        <v>4094.3877800000005</v>
      </c>
      <c r="D5" s="10">
        <f>(Couples!$B5+Couples!$C5)*0.012*0.54</f>
        <v>8239.63752</v>
      </c>
      <c r="E5" s="10">
        <f>(Couples!$B5+Couples!$C5)*0.012*0.46</f>
        <v>7018.95048</v>
      </c>
    </row>
    <row r="6" spans="1:5" ht="14.25">
      <c r="A6" s="4">
        <v>1983</v>
      </c>
      <c r="B6" s="10">
        <f>(Couples!$B6+Couples!$C6)*0.007*0.54</f>
        <v>4791.8682</v>
      </c>
      <c r="C6" s="10">
        <f>(Couples!$B6+Couples!$C6)*0.007*0.46</f>
        <v>4081.9618</v>
      </c>
      <c r="D6" s="10">
        <f>(Couples!$B6+Couples!$C6)*0.012*0.54</f>
        <v>8214.631200000002</v>
      </c>
      <c r="E6" s="10">
        <f>(Couples!$B6+Couples!$C6)*0.012*0.46</f>
        <v>6997.648800000001</v>
      </c>
    </row>
    <row r="7" spans="1:5" ht="14.25">
      <c r="A7" s="4">
        <v>1984</v>
      </c>
      <c r="B7" s="10">
        <f>(Couples!$B7+Couples!$C7)*0.007*0.54</f>
        <v>4784.3989200000005</v>
      </c>
      <c r="C7" s="10">
        <f>(Couples!$B7+Couples!$C7)*0.007*0.46</f>
        <v>4075.59908</v>
      </c>
      <c r="D7" s="10">
        <f>(Couples!$B7+Couples!$C7)*0.012*0.54</f>
        <v>8201.826720000001</v>
      </c>
      <c r="E7" s="10">
        <f>(Couples!$B7+Couples!$C7)*0.012*0.46</f>
        <v>6986.741280000001</v>
      </c>
    </row>
    <row r="8" spans="1:5" ht="14.25">
      <c r="A8" s="4">
        <v>1985</v>
      </c>
      <c r="B8" s="10">
        <f>(Couples!$B8+Couples!$C8)*0.007*0.54</f>
        <v>4779.8591400000005</v>
      </c>
      <c r="C8" s="10">
        <f>(Couples!$B8+Couples!$C8)*0.007*0.46</f>
        <v>4071.7318600000003</v>
      </c>
      <c r="D8" s="10">
        <f>(Couples!$B8+Couples!$C8)*0.012*0.54</f>
        <v>8194.044240000001</v>
      </c>
      <c r="E8" s="10">
        <f>(Couples!$B8+Couples!$C8)*0.012*0.46</f>
        <v>6980.111760000001</v>
      </c>
    </row>
    <row r="9" spans="1:5" ht="14.25">
      <c r="A9" s="4">
        <v>1986</v>
      </c>
      <c r="B9" s="10">
        <f>(Couples!$B9+Couples!$C9)*0.007*0.54</f>
        <v>4805.92602</v>
      </c>
      <c r="C9" s="10">
        <f>(Couples!$B9+Couples!$C9)*0.007*0.46</f>
        <v>4093.93698</v>
      </c>
      <c r="D9" s="10">
        <f>(Couples!$B9+Couples!$C9)*0.012*0.54</f>
        <v>8238.73032</v>
      </c>
      <c r="E9" s="10">
        <f>(Couples!$B9+Couples!$C9)*0.012*0.46</f>
        <v>7018.17768</v>
      </c>
    </row>
    <row r="10" spans="1:5" ht="14.25">
      <c r="A10" s="4">
        <v>1987</v>
      </c>
      <c r="B10" s="10">
        <f>(Couples!$B10+Couples!$C10)*0.007*0.54</f>
        <v>4817.80278</v>
      </c>
      <c r="C10" s="10">
        <f>(Couples!$B10+Couples!$C10)*0.007*0.46</f>
        <v>4104.05422</v>
      </c>
      <c r="D10" s="10">
        <f>(Couples!$B10+Couples!$C10)*0.012*0.54</f>
        <v>8259.09048</v>
      </c>
      <c r="E10" s="10">
        <f>(Couples!$B10+Couples!$C10)*0.012*0.46</f>
        <v>7035.521520000001</v>
      </c>
    </row>
    <row r="11" spans="1:5" ht="14.25">
      <c r="A11" s="4">
        <v>1988</v>
      </c>
      <c r="B11" s="10">
        <f>(Couples!$B11+Couples!$C11)*0.007*0.54</f>
        <v>4827.37374</v>
      </c>
      <c r="C11" s="10">
        <f>(Couples!$B11+Couples!$C11)*0.007*0.46</f>
        <v>4112.20726</v>
      </c>
      <c r="D11" s="10">
        <f>(Couples!$B11+Couples!$C11)*0.012*0.54</f>
        <v>8275.497840000002</v>
      </c>
      <c r="E11" s="10">
        <f>(Couples!$B11+Couples!$C11)*0.012*0.46</f>
        <v>7049.498160000001</v>
      </c>
    </row>
    <row r="12" spans="1:9" ht="14.25">
      <c r="A12" s="4">
        <v>1989</v>
      </c>
      <c r="B12" s="10">
        <f>(Couples!$B12+Couples!$C12)*0.007*0.54</f>
        <v>4821.752880000001</v>
      </c>
      <c r="C12" s="10">
        <f>(Couples!$B12+Couples!$C12)*0.007*0.46</f>
        <v>4107.4191200000005</v>
      </c>
      <c r="D12" s="10">
        <f>(Couples!$B12+Couples!$C12)*0.012*0.54</f>
        <v>8265.86208</v>
      </c>
      <c r="E12" s="10">
        <f>(Couples!$B12+Couples!$C12)*0.012*0.46</f>
        <v>7041.28992</v>
      </c>
      <c r="F12" s="10">
        <f>B12</f>
        <v>4821.752880000001</v>
      </c>
      <c r="G12" s="10">
        <f>C12</f>
        <v>4107.4191200000005</v>
      </c>
      <c r="H12" s="10">
        <f>D12</f>
        <v>8265.86208</v>
      </c>
      <c r="I12" s="10">
        <f>E12</f>
        <v>7041.28992</v>
      </c>
    </row>
    <row r="13" spans="1:9" ht="14.25">
      <c r="A13" s="4">
        <v>1990</v>
      </c>
      <c r="B13" s="10">
        <f>(Couples!$B13+Couples!$C13)*0.007*0.54</f>
        <v>4823.960400000001</v>
      </c>
      <c r="C13" s="10">
        <f>(Couples!$B13+Couples!$C13)*0.007*0.46</f>
        <v>4109.2996</v>
      </c>
      <c r="D13" s="10">
        <f>(Couples!$B13+Couples!$C13)*0.012*0.54</f>
        <v>8269.6464</v>
      </c>
      <c r="E13" s="10">
        <f>(Couples!$B13+Couples!$C13)*0.012*0.46</f>
        <v>7044.5136</v>
      </c>
      <c r="F13" s="10">
        <f>B13-(Other!B29*0.5)</f>
        <v>4564.960400000001</v>
      </c>
      <c r="G13" s="10">
        <f>C13-(Other!E29*0.5)</f>
        <v>4048.2996000000003</v>
      </c>
      <c r="H13" s="10">
        <f>D13-(Other!B29*0.5)</f>
        <v>8010.6464</v>
      </c>
      <c r="I13" s="10">
        <f>E13-(Other!E29*0.5)</f>
        <v>6983.5136</v>
      </c>
    </row>
    <row r="14" spans="1:9" ht="14.25">
      <c r="A14" s="4">
        <v>1991</v>
      </c>
      <c r="B14" s="10">
        <f>(Couples!$B14+Couples!$C14)*0.007*0.54</f>
        <v>4831.19532</v>
      </c>
      <c r="C14" s="10">
        <f>(Couples!$B14+Couples!$C14)*0.007*0.46</f>
        <v>4115.46268</v>
      </c>
      <c r="D14" s="10">
        <f>(Couples!$B14+Couples!$C14)*0.012*0.54</f>
        <v>8282.049120000001</v>
      </c>
      <c r="E14" s="10">
        <f>(Couples!$B14+Couples!$C14)*0.012*0.46</f>
        <v>7055.078880000001</v>
      </c>
      <c r="F14" s="10">
        <f>B14-(Other!B30*0.5)</f>
        <v>4280.19532</v>
      </c>
      <c r="G14" s="10">
        <f>C14-(Other!E30*0.5)</f>
        <v>3948.9626799999996</v>
      </c>
      <c r="H14" s="10">
        <f>D14-(Other!B30*0.5)</f>
        <v>7731.0491200000015</v>
      </c>
      <c r="I14" s="10">
        <f>E14-(Other!E30*0.5)</f>
        <v>6888.578880000001</v>
      </c>
    </row>
    <row r="15" spans="1:9" ht="14.25">
      <c r="A15" s="4">
        <v>1992</v>
      </c>
      <c r="B15" s="10">
        <f>(Couples!$B15+Couples!$C15)*0.007*0.54</f>
        <v>4847.40018</v>
      </c>
      <c r="C15" s="10">
        <f>(Couples!$B15+Couples!$C15)*0.007*0.46</f>
        <v>4129.26682</v>
      </c>
      <c r="D15" s="10">
        <f>(Couples!$B15+Couples!$C15)*0.012*0.54</f>
        <v>8309.828880000001</v>
      </c>
      <c r="E15" s="10">
        <f>(Couples!$B15+Couples!$C15)*0.012*0.46</f>
        <v>7078.74312</v>
      </c>
      <c r="F15" s="10">
        <f>B15-(Other!B31*0.5)</f>
        <v>4147.40018</v>
      </c>
      <c r="G15" s="10">
        <f>C15-(Other!E31*0.5)</f>
        <v>3883.76682</v>
      </c>
      <c r="H15" s="10">
        <f>D15-(Other!B31*0.5)</f>
        <v>7609.828880000001</v>
      </c>
      <c r="I15" s="10">
        <f>E15-(Other!E31*0.5)</f>
        <v>6833.24312</v>
      </c>
    </row>
    <row r="16" spans="1:9" ht="14.25">
      <c r="A16" s="4">
        <v>1993</v>
      </c>
      <c r="B16" s="10">
        <f>(Couples!$B16+Couples!$C16)*0.007*0.54</f>
        <v>4855.7124</v>
      </c>
      <c r="C16" s="10">
        <f>(Couples!$B16+Couples!$C16)*0.007*0.46</f>
        <v>4136.3476</v>
      </c>
      <c r="D16" s="10">
        <f>(Couples!$B16+Couples!$C16)*0.012*0.54</f>
        <v>8324.0784</v>
      </c>
      <c r="E16" s="10">
        <f>(Couples!$B16+Couples!$C16)*0.012*0.46</f>
        <v>7090.881600000001</v>
      </c>
      <c r="F16" s="10">
        <f>B16-(Other!B32*0.5)</f>
        <v>4054.7124000000003</v>
      </c>
      <c r="G16" s="10">
        <f>C16-(Other!E32*0.5)</f>
        <v>3823.3476</v>
      </c>
      <c r="H16" s="10">
        <f>D16-(Other!B32*0.5)</f>
        <v>7523.0784</v>
      </c>
      <c r="I16" s="10">
        <f>E16-(Other!E32*0.5)</f>
        <v>6777.881600000001</v>
      </c>
    </row>
    <row r="17" spans="1:9" ht="14.25">
      <c r="A17" s="4">
        <v>1994</v>
      </c>
      <c r="B17" s="10">
        <f>(Couples!$B17+Couples!$C17)*0.007*0.54</f>
        <v>4862.62602</v>
      </c>
      <c r="C17" s="10">
        <f>(Couples!$B17+Couples!$C17)*0.007*0.46</f>
        <v>4142.23698</v>
      </c>
      <c r="D17" s="10">
        <f>(Couples!$B17+Couples!$C17)*0.012*0.54</f>
        <v>8335.93032</v>
      </c>
      <c r="E17" s="10">
        <f>(Couples!$B17+Couples!$C17)*0.012*0.46</f>
        <v>7100.97768</v>
      </c>
      <c r="F17" s="10">
        <f>B17-(Other!B33*0.5)</f>
        <v>3974.1260199999997</v>
      </c>
      <c r="G17" s="10">
        <f>C17-(Other!E33*0.5)</f>
        <v>3790.2369799999997</v>
      </c>
      <c r="H17" s="10">
        <f>D17-(Other!B33*0.5)</f>
        <v>7447.4303199999995</v>
      </c>
      <c r="I17" s="10">
        <f>E17-(Other!E33*0.5)</f>
        <v>6748.97768</v>
      </c>
    </row>
    <row r="18" spans="1:9" ht="14.25">
      <c r="A18" s="4">
        <v>1995</v>
      </c>
      <c r="B18" s="10">
        <f>(Couples!$B18+Couples!$C18)*0.007*0.54</f>
        <v>4878.33948</v>
      </c>
      <c r="C18" s="10">
        <f>(Couples!$B18+Couples!$C18)*0.007*0.46</f>
        <v>4155.62252</v>
      </c>
      <c r="D18" s="10">
        <f>(Couples!$B18+Couples!$C18)*0.012*0.54</f>
        <v>8362.86768</v>
      </c>
      <c r="E18" s="10">
        <f>(Couples!$B18+Couples!$C18)*0.012*0.46</f>
        <v>7123.92432</v>
      </c>
      <c r="F18" s="10">
        <f>B18-(Other!B34*0.5)</f>
        <v>3929.3394799999996</v>
      </c>
      <c r="G18" s="10">
        <f>C18-(Other!E34*0.5)</f>
        <v>3724.62252</v>
      </c>
      <c r="H18" s="10">
        <f>D18-(Other!B34*0.5)</f>
        <v>7413.867679999999</v>
      </c>
      <c r="I18" s="10">
        <f>E18-(Other!E34*0.5)</f>
        <v>6692.92432</v>
      </c>
    </row>
    <row r="19" spans="1:9" ht="14.25">
      <c r="A19" s="4">
        <v>1996</v>
      </c>
      <c r="B19" s="10">
        <f>(Couples!$B19+Couples!$C19)*0.007*0.54</f>
        <v>4909.0104</v>
      </c>
      <c r="C19" s="10">
        <f>(Couples!$B19+Couples!$C19)*0.007*0.46</f>
        <v>4181.7496</v>
      </c>
      <c r="D19" s="10">
        <f>(Couples!$B19+Couples!$C19)*0.012*0.54</f>
        <v>8415.4464</v>
      </c>
      <c r="E19" s="10">
        <f>(Couples!$B19+Couples!$C19)*0.012*0.46</f>
        <v>7168.7136</v>
      </c>
      <c r="F19" s="10">
        <f>B19-(Other!B35*0.5)</f>
        <v>3884.0104</v>
      </c>
      <c r="G19" s="10">
        <f>C19-(Other!E35*0.5)</f>
        <v>3701.2496</v>
      </c>
      <c r="H19" s="10">
        <f>D19-(Other!B35*0.5)</f>
        <v>7390.446400000001</v>
      </c>
      <c r="I19" s="10">
        <f>E19-(Other!E35*0.5)</f>
        <v>6688.2136</v>
      </c>
    </row>
    <row r="20" spans="1:9" ht="14.25">
      <c r="A20" s="4">
        <v>1997</v>
      </c>
      <c r="B20" s="10">
        <f>(Couples!$B20+Couples!$C20)*0.007*0.54</f>
        <v>4927.68738</v>
      </c>
      <c r="C20" s="10">
        <f>(Couples!$B20+Couples!$C20)*0.007*0.46</f>
        <v>4197.65962</v>
      </c>
      <c r="D20" s="10">
        <f>(Couples!$B20+Couples!$C20)*0.012*0.54</f>
        <v>8447.464080000002</v>
      </c>
      <c r="E20" s="10">
        <f>(Couples!$B20+Couples!$C20)*0.012*0.46</f>
        <v>7195.9879200000005</v>
      </c>
      <c r="F20" s="10">
        <f>B20-(Other!B36*0.5)</f>
        <v>3830.6873800000003</v>
      </c>
      <c r="G20" s="10">
        <f>C20-(Other!E36*0.5)</f>
        <v>3644.1596200000004</v>
      </c>
      <c r="H20" s="10">
        <f>D20-(Other!B36*0.5)</f>
        <v>7350.464080000002</v>
      </c>
      <c r="I20" s="10">
        <f>E20-(Other!E36*0.5)</f>
        <v>6642.4879200000005</v>
      </c>
    </row>
    <row r="21" spans="1:9" ht="14.25">
      <c r="A21" s="4">
        <v>1998</v>
      </c>
      <c r="B21" s="10">
        <f>(Couples!$B21+Couples!$C21)*0.007*0.54</f>
        <v>4948.02378</v>
      </c>
      <c r="C21" s="10">
        <f>(Couples!$B21+Couples!$C21)*0.007*0.46</f>
        <v>4214.98322</v>
      </c>
      <c r="D21" s="10">
        <f>(Couples!$B21+Couples!$C21)*0.012*0.54</f>
        <v>8482.326480000002</v>
      </c>
      <c r="E21" s="10">
        <f>(Couples!$B21+Couples!$C21)*0.012*0.46</f>
        <v>7225.685520000001</v>
      </c>
      <c r="F21" s="10">
        <f>B21-(Other!B37*0.5)</f>
        <v>3810.5237800000004</v>
      </c>
      <c r="G21" s="10">
        <f>C21-(Other!E37*0.5)</f>
        <v>3581.98322</v>
      </c>
      <c r="H21" s="10">
        <f>D21-(Other!B37*0.5)</f>
        <v>7344.8264800000015</v>
      </c>
      <c r="I21" s="10">
        <f>E21-(Other!E37*0.5)</f>
        <v>6592.685520000001</v>
      </c>
    </row>
    <row r="22" spans="1:9" ht="14.25">
      <c r="A22" s="4">
        <v>1999</v>
      </c>
      <c r="B22" s="10">
        <f>(Couples!$B22+Couples!$C22)*0.007*0.54</f>
        <v>4976.0676</v>
      </c>
      <c r="C22" s="10">
        <f>(Couples!$B22+Couples!$C22)*0.007*0.46</f>
        <v>4238.8724</v>
      </c>
      <c r="D22" s="10">
        <f>(Couples!$B22+Couples!$C22)*0.012*0.54</f>
        <v>8530.401600000001</v>
      </c>
      <c r="E22" s="10">
        <f>(Couples!$B22+Couples!$C22)*0.012*0.46</f>
        <v>7266.638400000001</v>
      </c>
      <c r="F22" s="10">
        <f>B22-(Other!B38*0.5)</f>
        <v>3784.0676000000003</v>
      </c>
      <c r="G22" s="10">
        <f>C22-(Other!E38*0.5)</f>
        <v>3514.3724</v>
      </c>
      <c r="H22" s="10">
        <f>D22-(Other!B38*0.5)</f>
        <v>7338.401600000001</v>
      </c>
      <c r="I22" s="10">
        <f>E22-(Other!E38*0.5)</f>
        <v>6542.138400000001</v>
      </c>
    </row>
    <row r="23" spans="1:9" ht="14.25">
      <c r="A23" s="4">
        <v>2000</v>
      </c>
      <c r="B23" s="10">
        <f>(Couples!$B23+Couples!$C23)*0.007*0.54</f>
        <v>4994.62362</v>
      </c>
      <c r="C23" s="10">
        <f>(Couples!$B23+Couples!$C23)*0.007*0.46</f>
        <v>4254.6793800000005</v>
      </c>
      <c r="D23" s="10">
        <f>(Couples!$B23+Couples!$C23)*0.012*0.54</f>
        <v>8562.211920000002</v>
      </c>
      <c r="E23" s="10">
        <f>(Couples!$B23+Couples!$C23)*0.012*0.46</f>
        <v>7293.736080000001</v>
      </c>
      <c r="F23" s="10">
        <f>B23-(Other!B39*0.5)</f>
        <v>3716.6236200000003</v>
      </c>
      <c r="G23" s="10">
        <f>C23-(Other!E39*0.5)</f>
        <v>3436.6793800000005</v>
      </c>
      <c r="H23" s="10">
        <f>D23-(Other!B39*0.5)</f>
        <v>7284.211920000002</v>
      </c>
      <c r="I23" s="10">
        <f>E23-(Other!E39*0.5)</f>
        <v>6475.736080000001</v>
      </c>
    </row>
    <row r="24" spans="1:9" ht="14.25">
      <c r="A24" s="4">
        <v>2001</v>
      </c>
      <c r="B24" s="10">
        <f>(Couples!$B24+Couples!$C24)*0.007*0.54</f>
        <v>5011.09686</v>
      </c>
      <c r="C24" s="10">
        <f>(Couples!$B24+Couples!$C24)*0.007*0.46</f>
        <v>4268.71214</v>
      </c>
      <c r="D24" s="10">
        <f>(Couples!$B24+Couples!$C24)*0.012*0.54</f>
        <v>8590.451760000002</v>
      </c>
      <c r="E24" s="10">
        <f>(Couples!$B24+Couples!$C24)*0.012*0.46</f>
        <v>7317.792240000001</v>
      </c>
      <c r="F24" s="10">
        <f>B24-(Other!B40*0.5)</f>
        <v>3650.0968599999997</v>
      </c>
      <c r="G24" s="10">
        <f>C24-(Other!E40*0.5)</f>
        <v>3357.7121399999996</v>
      </c>
      <c r="H24" s="10">
        <f>D24-(Other!B40*0.5)</f>
        <v>7229.451760000002</v>
      </c>
      <c r="I24" s="10">
        <f>E24-(Other!E40*0.5)</f>
        <v>6406.792240000001</v>
      </c>
    </row>
    <row r="25" spans="1:9" ht="14.25">
      <c r="A25" s="4">
        <v>2002</v>
      </c>
      <c r="B25" s="10">
        <f>(Couples!$B25+Couples!$C25)*0.007*0.54</f>
        <v>5016.1242600000005</v>
      </c>
      <c r="C25" s="10">
        <f>(Couples!$B25+Couples!$C25)*0.007*0.46</f>
        <v>4272.99474</v>
      </c>
      <c r="D25" s="10">
        <f>(Couples!$B25+Couples!$C25)*0.012*0.54</f>
        <v>8599.070160000001</v>
      </c>
      <c r="E25" s="10">
        <f>(Couples!$B25+Couples!$C25)*0.012*0.46</f>
        <v>7325.13384</v>
      </c>
      <c r="F25" s="10">
        <f>B25-(Other!B41*0.5)</f>
        <v>3568.6242600000005</v>
      </c>
      <c r="G25" s="10">
        <f>C25-(Other!E41*0.5)</f>
        <v>3242.49474</v>
      </c>
      <c r="H25" s="10">
        <f>D25-(Other!B41*0.5)</f>
        <v>7151.570160000001</v>
      </c>
      <c r="I25" s="10">
        <f>E25-(Other!E41*0.5)</f>
        <v>6294.63384</v>
      </c>
    </row>
    <row r="26" spans="1:9" ht="14.25">
      <c r="A26" s="4">
        <v>2003</v>
      </c>
      <c r="B26" s="10">
        <f>(Couples!$B26+Couples!$C26)*0.007*0.54</f>
        <v>5014.789920000001</v>
      </c>
      <c r="C26" s="10">
        <f>(Couples!$B26+Couples!$C26)*0.007*0.46</f>
        <v>4271.858080000001</v>
      </c>
      <c r="D26" s="10">
        <f>(Couples!$B26+Couples!$C26)*0.012*0.54</f>
        <v>8596.782720000001</v>
      </c>
      <c r="E26" s="10">
        <f>(Couples!$B26+Couples!$C26)*0.012*0.46</f>
        <v>7323.185280000001</v>
      </c>
      <c r="F26" s="10">
        <f>B26-(Other!B42*0.5)</f>
        <v>3502.789920000001</v>
      </c>
      <c r="G26" s="10">
        <f>C26-(Other!E42*0.5)</f>
        <v>3152.858080000001</v>
      </c>
      <c r="H26" s="10">
        <f>D26-(Other!B42*0.5)</f>
        <v>7084.782720000001</v>
      </c>
      <c r="I26" s="10">
        <f>E26-(Other!E42*0.5)</f>
        <v>6204.185280000001</v>
      </c>
    </row>
    <row r="27" spans="1:9" ht="14.25">
      <c r="A27" s="4">
        <v>2004</v>
      </c>
      <c r="B27" s="10">
        <f>(Couples!$B27+Couples!$C27)*0.007*0.54</f>
        <v>5000.78124</v>
      </c>
      <c r="C27" s="10">
        <f>(Couples!$B27+Couples!$C27)*0.007*0.46</f>
        <v>4259.92476</v>
      </c>
      <c r="D27" s="10">
        <f>(Couples!$B27+Couples!$C27)*0.012*0.54</f>
        <v>8572.76784</v>
      </c>
      <c r="E27" s="10">
        <f>(Couples!$B27+Couples!$C27)*0.012*0.46</f>
        <v>7302.728160000001</v>
      </c>
      <c r="F27" s="10">
        <f>B27-(Other!B43*0.5)</f>
        <v>3427.2812400000003</v>
      </c>
      <c r="G27" s="10">
        <f>C27-(Other!E43*0.5)</f>
        <v>3044.92476</v>
      </c>
      <c r="H27" s="10">
        <f>D27-(Other!B43*0.5)</f>
        <v>6999.26784</v>
      </c>
      <c r="I27" s="10">
        <f>E27-(Other!E43*0.5)</f>
        <v>6087.728160000001</v>
      </c>
    </row>
    <row r="28" spans="1:9" ht="14.25">
      <c r="A28" s="7">
        <v>2005</v>
      </c>
      <c r="B28" s="10">
        <f>(Couples!$B28+Couples!$C28)*0.007*0.54</f>
        <v>4998.225960000001</v>
      </c>
      <c r="C28" s="10">
        <f>(Couples!$B28+Couples!$C28)*0.007*0.46</f>
        <v>4257.74804</v>
      </c>
      <c r="D28" s="10">
        <f>(Couples!$B28+Couples!$C28)*0.012*0.54</f>
        <v>8568.38736</v>
      </c>
      <c r="E28" s="10">
        <f>(Couples!$B28+Couples!$C28)*0.012*0.46</f>
        <v>7298.99664</v>
      </c>
      <c r="F28" s="10">
        <f>B28-(Other!B44*0.5)</f>
        <v>3380.7259600000007</v>
      </c>
      <c r="G28" s="10">
        <f>C28-(Other!E44*0.5)</f>
        <v>2898.7480400000004</v>
      </c>
      <c r="H28" s="10">
        <f>D28-(Other!B44*0.5)</f>
        <v>6950.887360000001</v>
      </c>
      <c r="I28" s="10">
        <f>E28-(Other!E44*0.5)</f>
        <v>5939.99664</v>
      </c>
    </row>
    <row r="29" spans="1:9" ht="14.25">
      <c r="A29" s="4">
        <v>2006</v>
      </c>
      <c r="B29" s="10">
        <f>(Couples!$B29+Couples!$C29)*0.007*0.54</f>
        <v>4997.25072</v>
      </c>
      <c r="C29" s="10">
        <f>(Couples!$B29+Couples!$C29)*0.007*0.46</f>
        <v>4256.91728</v>
      </c>
      <c r="D29" s="10">
        <f>(Couples!$B29+Couples!$C29)*0.012*0.54</f>
        <v>8566.715520000002</v>
      </c>
      <c r="E29" s="10">
        <f>(Couples!$B29+Couples!$C29)*0.012*0.46</f>
        <v>7297.572480000001</v>
      </c>
      <c r="F29" s="10">
        <f>B29-(Other!B45*0.5)</f>
        <v>3310.25072</v>
      </c>
      <c r="G29" s="10">
        <f>C29-(Other!E45*0.5)</f>
        <v>2757.9172799999997</v>
      </c>
      <c r="H29" s="10">
        <f>D29-(Other!B45*0.5)</f>
        <v>6879.715520000002</v>
      </c>
      <c r="I29" s="10">
        <f>E29-(Other!E45*0.5)</f>
        <v>5798.572480000001</v>
      </c>
    </row>
    <row r="30" spans="1:9" ht="14.25">
      <c r="A30" s="7">
        <v>2007</v>
      </c>
      <c r="B30" s="10">
        <f>(Couples!$B30+Couples!$C30)*0.007*0.54</f>
        <v>4997.92734</v>
      </c>
      <c r="C30" s="10">
        <f>(Couples!$B30+Couples!$C30)*0.007*0.46</f>
        <v>4257.49366</v>
      </c>
      <c r="D30" s="10">
        <f>(Couples!$B30+Couples!$C30)*0.012*0.54</f>
        <v>8567.87544</v>
      </c>
      <c r="E30" s="10">
        <f>(Couples!$B30+Couples!$C30)*0.012*0.46</f>
        <v>7298.56056</v>
      </c>
      <c r="F30" s="10">
        <f>B30-(Other!B46*0.5)</f>
        <v>3227.42734</v>
      </c>
      <c r="G30" s="10">
        <f>C30-(Other!E46*0.5)</f>
        <v>2614.49366</v>
      </c>
      <c r="H30" s="10">
        <f>D30-(Other!B46*0.5)</f>
        <v>6797.37544</v>
      </c>
      <c r="I30" s="10">
        <f>E30-(Other!E46*0.5)</f>
        <v>5655.56056</v>
      </c>
    </row>
    <row r="31" spans="1:9" ht="14.25">
      <c r="A31" s="4">
        <v>2008</v>
      </c>
      <c r="B31" s="10">
        <f>(Couples!$B31+Couples!$C31)*0.007*0.54</f>
        <v>5009.73984</v>
      </c>
      <c r="C31" s="10">
        <f>(Couples!$B31+Couples!$C31)*0.007*0.46</f>
        <v>4267.55616</v>
      </c>
      <c r="D31" s="10">
        <f>(Couples!$B31+Couples!$C31)*0.012*0.54</f>
        <v>8588.12544</v>
      </c>
      <c r="E31" s="10">
        <f>(Couples!$B31+Couples!$C31)*0.012*0.46</f>
        <v>7315.81056</v>
      </c>
      <c r="F31" s="10">
        <f>B31-(Other!B47*0.5)</f>
        <v>3129.23984</v>
      </c>
      <c r="G31" s="10">
        <f>C31-(Other!E47*0.5)</f>
        <v>2469.55616</v>
      </c>
      <c r="H31" s="10">
        <f>D31-(Other!B47*0.5)</f>
        <v>6707.62544</v>
      </c>
      <c r="I31" s="10">
        <f>E31-(Other!E47*0.5)</f>
        <v>5517.81056</v>
      </c>
    </row>
    <row r="32" spans="1:9" ht="14.25">
      <c r="A32" s="7">
        <v>2009</v>
      </c>
      <c r="B32" s="10">
        <f>(Couples!$B32+Couples!$C32)*0.007*0.54</f>
        <v>5015.99574</v>
      </c>
      <c r="C32" s="10">
        <f>(Couples!$B32+Couples!$C32)*0.007*0.46</f>
        <v>4272.88526</v>
      </c>
      <c r="D32" s="10">
        <f>(Couples!$B32+Couples!$C32)*0.012*0.54</f>
        <v>8598.84984</v>
      </c>
      <c r="E32" s="10">
        <f>(Couples!$B32+Couples!$C32)*0.012*0.46</f>
        <v>7324.94616</v>
      </c>
      <c r="F32" s="10">
        <f>B32-(Other!B48*0.5)</f>
        <v>3044.4957400000003</v>
      </c>
      <c r="G32" s="10">
        <f>C32-(Other!E48*0.5)</f>
        <v>2295.38526</v>
      </c>
      <c r="H32" s="10">
        <f>D32-(Other!B48*0.5)</f>
        <v>6627.349840000001</v>
      </c>
      <c r="I32" s="10">
        <f>E32-(Other!E48*0.5)</f>
        <v>5347.44616</v>
      </c>
    </row>
    <row r="33" spans="1:9" ht="14.25">
      <c r="A33" s="4">
        <v>2010</v>
      </c>
      <c r="B33" s="10">
        <f>(Couples!$B33+Couples!$C33)*0.007*0.54</f>
        <v>5022.17982</v>
      </c>
      <c r="C33" s="10">
        <f>(Couples!$B33+Couples!$C33)*0.007*0.46</f>
        <v>4278.15318</v>
      </c>
      <c r="D33" s="10">
        <f>(Couples!$B33+Couples!$C33)*0.012*0.54</f>
        <v>8609.45112</v>
      </c>
      <c r="E33" s="10">
        <f>(Couples!$B33+Couples!$C33)*0.012*0.46</f>
        <v>7333.97688</v>
      </c>
      <c r="F33" s="10">
        <f>B33-(Other!B49*0.5)</f>
        <v>2971.1798200000003</v>
      </c>
      <c r="G33" s="10">
        <f>C33-(Other!E49*0.5)</f>
        <v>2147.1531800000002</v>
      </c>
      <c r="H33" s="10">
        <f>D33-(Other!B49*0.5)</f>
        <v>6558.45112</v>
      </c>
      <c r="I33" s="10">
        <f>E33-(Other!E49*0.5)</f>
        <v>5202.97688</v>
      </c>
    </row>
    <row r="34" spans="1:9" ht="14.25">
      <c r="A34" s="7">
        <v>2011</v>
      </c>
      <c r="B34" s="10">
        <f>(Couples!$B34+Couples!$C34)*0.007*0.54</f>
        <v>5030.14806</v>
      </c>
      <c r="C34" s="10">
        <f>(Couples!$B34+Couples!$C34)*0.007*0.46</f>
        <v>4284.94094</v>
      </c>
      <c r="D34" s="10">
        <f>(Couples!$B34+Couples!$C34)*0.012*0.54</f>
        <v>8623.11096</v>
      </c>
      <c r="E34" s="10">
        <f>(Couples!$B34+Couples!$C34)*0.012*0.46</f>
        <v>7345.61304</v>
      </c>
      <c r="F34" s="10">
        <f>B34-(Other!B50*0.5)</f>
        <v>2901.1480600000004</v>
      </c>
      <c r="G34" s="10">
        <f>C34-(Other!E50*0.5)</f>
        <v>2014.4409400000004</v>
      </c>
      <c r="H34" s="10">
        <f>D34-(Other!B50*0.5)</f>
        <v>6494.11096</v>
      </c>
      <c r="I34" s="10">
        <f>E34-(Other!E50*0.5)</f>
        <v>5075.11304</v>
      </c>
    </row>
    <row r="35" spans="1:9" ht="14.25">
      <c r="A35" s="4">
        <v>2012</v>
      </c>
      <c r="B35" s="10">
        <f>(Couples!$B35+Couples!$C35)*0.007*0.54</f>
        <v>5034.971340000001</v>
      </c>
      <c r="C35" s="10">
        <f>(Couples!$B35+Couples!$C35)*0.007*0.46</f>
        <v>4289.049660000001</v>
      </c>
      <c r="D35" s="10">
        <f>(Couples!$B35+Couples!$C35)*0.012*0.54</f>
        <v>8631.37944</v>
      </c>
      <c r="E35" s="10">
        <f>(Couples!$B35+Couples!$C35)*0.012*0.46</f>
        <v>7352.65656</v>
      </c>
      <c r="F35" s="10">
        <f>B35-(Other!B51*0.5)</f>
        <v>2861.471340000001</v>
      </c>
      <c r="G35" s="10">
        <f>C35-(Other!E51*0.5)</f>
        <v>1923.0496600000006</v>
      </c>
      <c r="H35" s="10">
        <f>D35-(Other!B51*0.5)</f>
        <v>6457.879440000001</v>
      </c>
      <c r="I35" s="10">
        <f>E35-(Other!E51*0.5)</f>
        <v>4986.65656</v>
      </c>
    </row>
    <row r="36" spans="1:9" ht="14.25">
      <c r="A36" s="7">
        <v>2013</v>
      </c>
      <c r="B36" s="10">
        <f>(Couples!$B36+Couples!$C36)*0.007*0.54</f>
        <v>5036.04486</v>
      </c>
      <c r="C36" s="10">
        <f>(Couples!$B36+Couples!$C36)*0.007*0.46</f>
        <v>4289.96414</v>
      </c>
      <c r="D36" s="10">
        <f>(Couples!$B36+Couples!$C36)*0.012*0.54</f>
        <v>8633.21976</v>
      </c>
      <c r="E36" s="10">
        <f>(Couples!$B36+Couples!$C36)*0.012*0.46</f>
        <v>7354.2242400000005</v>
      </c>
      <c r="F36" s="10">
        <f>B36-(Other!B52*0.5)</f>
        <v>2949.54486</v>
      </c>
      <c r="G36" s="10">
        <f>C36-(Other!E52*0.5)</f>
        <v>2038.96414</v>
      </c>
      <c r="H36" s="10">
        <f>D36-(Other!B52*0.5)</f>
        <v>6546.71976</v>
      </c>
      <c r="I36" s="10">
        <f>E36-(Other!E52*0.5)</f>
        <v>5103.2242400000005</v>
      </c>
    </row>
    <row r="37" spans="1:9" ht="14.25">
      <c r="A37" s="4">
        <v>2014</v>
      </c>
      <c r="B37" s="10">
        <f>(Couples!$B37+Couples!$C37)*0.007*0.54</f>
        <v>5050.4202000000005</v>
      </c>
      <c r="C37" s="10">
        <f>(Couples!$B37+Couples!$C37)*0.007*0.46</f>
        <v>4302.2098000000005</v>
      </c>
      <c r="D37" s="10">
        <f>(Couples!$B37+Couples!$C37)*0.012*0.54</f>
        <v>8657.8632</v>
      </c>
      <c r="E37" s="10">
        <f>(Couples!$B37+Couples!$C37)*0.012*0.46</f>
        <v>7375.2168</v>
      </c>
      <c r="F37" s="10">
        <f>B37-(Other!B53*0.5)</f>
        <v>3098.9202000000005</v>
      </c>
      <c r="G37" s="10">
        <f>C37-(Other!E53*0.5)</f>
        <v>2235.2098000000005</v>
      </c>
      <c r="H37" s="10">
        <f>D37-(Other!B53*0.5)</f>
        <v>6706.3632</v>
      </c>
      <c r="I37" s="10">
        <f>E37-(Other!E53*0.5)</f>
        <v>5308.2168</v>
      </c>
    </row>
    <row r="38" ht="14.25">
      <c r="A38" s="8"/>
    </row>
    <row r="39" ht="14.25">
      <c r="A39" s="8"/>
    </row>
    <row r="40" ht="14.25">
      <c r="A40" s="8"/>
    </row>
  </sheetData>
  <sheetProtection/>
  <mergeCells count="4">
    <mergeCell ref="B1:C1"/>
    <mergeCell ref="D1:E1"/>
    <mergeCell ref="F1:G1"/>
    <mergeCell ref="H1:I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I53"/>
  <sheetViews>
    <sheetView tabSelected="1" zoomScalePageLayoutView="0" workbookViewId="0" topLeftCell="A25">
      <selection activeCell="J33" sqref="J33"/>
    </sheetView>
  </sheetViews>
  <sheetFormatPr defaultColWidth="11.421875" defaultRowHeight="15"/>
  <sheetData>
    <row r="3" ht="14.25">
      <c r="A3" t="s">
        <v>52</v>
      </c>
    </row>
    <row r="6" spans="2:3" ht="14.25">
      <c r="B6" t="s">
        <v>50</v>
      </c>
      <c r="C6" t="s">
        <v>0</v>
      </c>
    </row>
    <row r="8" spans="1:3" ht="14.25">
      <c r="A8">
        <v>1999</v>
      </c>
      <c r="B8" s="9">
        <v>45</v>
      </c>
      <c r="C8" s="9">
        <v>36</v>
      </c>
    </row>
    <row r="9" spans="1:3" ht="14.25">
      <c r="A9">
        <v>2000</v>
      </c>
      <c r="B9" s="9">
        <v>60</v>
      </c>
      <c r="C9" s="9">
        <v>33</v>
      </c>
    </row>
    <row r="10" spans="1:3" ht="14.25">
      <c r="A10">
        <v>2001</v>
      </c>
      <c r="B10" s="9">
        <v>60</v>
      </c>
      <c r="C10" s="9">
        <v>40</v>
      </c>
    </row>
    <row r="11" spans="1:3" ht="14.25">
      <c r="A11">
        <v>2002</v>
      </c>
      <c r="B11" s="9">
        <v>50</v>
      </c>
      <c r="C11" s="9">
        <v>62</v>
      </c>
    </row>
    <row r="12" spans="1:3" ht="14.25">
      <c r="A12">
        <v>2003</v>
      </c>
      <c r="B12" s="9">
        <v>62</v>
      </c>
      <c r="C12" s="9">
        <v>59</v>
      </c>
    </row>
    <row r="13" spans="1:3" ht="14.25">
      <c r="A13">
        <v>2004</v>
      </c>
      <c r="B13" s="9">
        <v>56</v>
      </c>
      <c r="C13" s="9">
        <v>49</v>
      </c>
    </row>
    <row r="14" spans="1:3" ht="14.25">
      <c r="A14">
        <v>2005</v>
      </c>
      <c r="B14" s="9">
        <v>71</v>
      </c>
      <c r="C14" s="9">
        <v>65</v>
      </c>
    </row>
    <row r="15" spans="1:3" ht="14.25">
      <c r="A15">
        <v>2006</v>
      </c>
      <c r="B15" s="9">
        <v>51</v>
      </c>
      <c r="C15" s="9">
        <v>63</v>
      </c>
    </row>
    <row r="16" spans="1:3" ht="14.25">
      <c r="A16">
        <v>2007</v>
      </c>
      <c r="B16" s="9">
        <v>49</v>
      </c>
      <c r="C16" s="9">
        <v>72</v>
      </c>
    </row>
    <row r="17" spans="1:3" ht="14.25">
      <c r="A17">
        <v>2008</v>
      </c>
      <c r="B17" s="9">
        <v>56</v>
      </c>
      <c r="C17" s="9">
        <v>71</v>
      </c>
    </row>
    <row r="18" spans="1:3" ht="14.25">
      <c r="A18">
        <v>2009</v>
      </c>
      <c r="B18" s="9">
        <v>51</v>
      </c>
      <c r="C18" s="9">
        <v>83</v>
      </c>
    </row>
    <row r="19" spans="1:3" ht="14.25">
      <c r="A19">
        <v>2010</v>
      </c>
      <c r="B19" s="9">
        <v>51</v>
      </c>
      <c r="C19" s="9">
        <v>92</v>
      </c>
    </row>
    <row r="20" spans="1:3" ht="14.25">
      <c r="A20">
        <v>2011</v>
      </c>
      <c r="B20" s="9">
        <v>45</v>
      </c>
      <c r="C20" s="9">
        <v>105</v>
      </c>
    </row>
    <row r="21" spans="1:3" ht="14.25">
      <c r="A21">
        <v>2012</v>
      </c>
      <c r="B21" s="9">
        <v>52</v>
      </c>
      <c r="C21" s="9">
        <v>91</v>
      </c>
    </row>
    <row r="22" spans="1:3" ht="14.25">
      <c r="A22">
        <v>2013</v>
      </c>
      <c r="B22" s="9">
        <v>60</v>
      </c>
      <c r="C22" s="9">
        <v>127</v>
      </c>
    </row>
    <row r="24" ht="14.25">
      <c r="A24" t="s">
        <v>53</v>
      </c>
    </row>
    <row r="26" spans="1:9" ht="14.25">
      <c r="A26" s="23" t="s">
        <v>61</v>
      </c>
      <c r="H26" s="25" t="s">
        <v>62</v>
      </c>
      <c r="I26" s="25"/>
    </row>
    <row r="27" spans="1:9" ht="14.25">
      <c r="A27" s="23"/>
      <c r="B27" s="25" t="s">
        <v>2</v>
      </c>
      <c r="C27" s="25"/>
      <c r="D27" s="25"/>
      <c r="E27" s="25" t="s">
        <v>3</v>
      </c>
      <c r="F27" s="25"/>
      <c r="G27" s="25"/>
      <c r="H27" t="s">
        <v>50</v>
      </c>
      <c r="I27" t="s">
        <v>63</v>
      </c>
    </row>
    <row r="28" spans="2:7" ht="14.25">
      <c r="B28" t="s">
        <v>55</v>
      </c>
      <c r="C28" t="s">
        <v>56</v>
      </c>
      <c r="D28" t="s">
        <v>57</v>
      </c>
      <c r="E28" t="s">
        <v>55</v>
      </c>
      <c r="F28" t="s">
        <v>56</v>
      </c>
      <c r="G28" t="s">
        <v>57</v>
      </c>
    </row>
    <row r="29" spans="1:9" ht="14.25">
      <c r="A29">
        <v>1990</v>
      </c>
      <c r="B29">
        <v>518</v>
      </c>
      <c r="C29">
        <v>3</v>
      </c>
      <c r="D29">
        <v>1</v>
      </c>
      <c r="E29">
        <v>122</v>
      </c>
      <c r="F29">
        <v>1</v>
      </c>
      <c r="G29">
        <v>0</v>
      </c>
      <c r="H29" s="24">
        <f>B29/(B29+C29+C29+D29)</f>
        <v>0.9866666666666667</v>
      </c>
      <c r="I29" s="24">
        <f>E29/(E29+F29+F29+G29)</f>
        <v>0.9838709677419355</v>
      </c>
    </row>
    <row r="30" spans="1:9" ht="14.25">
      <c r="A30">
        <v>1991</v>
      </c>
      <c r="B30">
        <v>1102</v>
      </c>
      <c r="C30">
        <v>37</v>
      </c>
      <c r="D30">
        <v>6</v>
      </c>
      <c r="E30">
        <v>333</v>
      </c>
      <c r="F30">
        <v>4</v>
      </c>
      <c r="G30">
        <v>8</v>
      </c>
      <c r="H30" s="24">
        <f aca="true" t="shared" si="0" ref="H30:H53">B30/(B30+C30+C30+D30)</f>
        <v>0.9323181049069373</v>
      </c>
      <c r="I30" s="24">
        <f aca="true" t="shared" si="1" ref="I30:I53">E30/(E30+F30+F30+G30)</f>
        <v>0.9541547277936963</v>
      </c>
    </row>
    <row r="31" spans="1:9" ht="14.25">
      <c r="A31">
        <v>1992</v>
      </c>
      <c r="B31">
        <v>1400</v>
      </c>
      <c r="C31">
        <v>61</v>
      </c>
      <c r="D31">
        <v>26</v>
      </c>
      <c r="E31">
        <v>491</v>
      </c>
      <c r="F31">
        <v>6</v>
      </c>
      <c r="G31">
        <v>22</v>
      </c>
      <c r="H31" s="24">
        <f t="shared" si="0"/>
        <v>0.9043927648578811</v>
      </c>
      <c r="I31" s="24">
        <f t="shared" si="1"/>
        <v>0.9352380952380952</v>
      </c>
    </row>
    <row r="32" spans="1:9" ht="14.25">
      <c r="A32">
        <v>1993</v>
      </c>
      <c r="B32">
        <v>1602</v>
      </c>
      <c r="C32">
        <v>96</v>
      </c>
      <c r="D32">
        <v>67</v>
      </c>
      <c r="E32">
        <v>626</v>
      </c>
      <c r="F32">
        <v>12</v>
      </c>
      <c r="G32">
        <v>38</v>
      </c>
      <c r="H32" s="24">
        <f t="shared" si="0"/>
        <v>0.8608275120902741</v>
      </c>
      <c r="I32" s="24">
        <f t="shared" si="1"/>
        <v>0.9098837209302325</v>
      </c>
    </row>
    <row r="33" spans="1:9" ht="14.25">
      <c r="A33">
        <v>1994</v>
      </c>
      <c r="B33">
        <v>1777</v>
      </c>
      <c r="C33">
        <v>130</v>
      </c>
      <c r="D33">
        <v>105</v>
      </c>
      <c r="E33">
        <v>704</v>
      </c>
      <c r="F33">
        <v>14</v>
      </c>
      <c r="G33">
        <v>79</v>
      </c>
      <c r="H33" s="24">
        <f t="shared" si="0"/>
        <v>0.8295985060690944</v>
      </c>
      <c r="I33" s="24">
        <f t="shared" si="1"/>
        <v>0.8680641183723797</v>
      </c>
    </row>
    <row r="34" spans="1:9" ht="14.25">
      <c r="A34">
        <v>1995</v>
      </c>
      <c r="B34">
        <v>1898</v>
      </c>
      <c r="C34">
        <v>161</v>
      </c>
      <c r="D34">
        <v>162</v>
      </c>
      <c r="E34">
        <v>862</v>
      </c>
      <c r="F34">
        <v>16</v>
      </c>
      <c r="G34">
        <v>102</v>
      </c>
      <c r="H34" s="24">
        <f t="shared" si="0"/>
        <v>0.7968094038623006</v>
      </c>
      <c r="I34" s="24">
        <f t="shared" si="1"/>
        <v>0.8654618473895582</v>
      </c>
    </row>
    <row r="35" spans="1:9" ht="14.25">
      <c r="A35">
        <v>1996</v>
      </c>
      <c r="B35">
        <v>2050</v>
      </c>
      <c r="C35">
        <v>198</v>
      </c>
      <c r="D35">
        <v>210</v>
      </c>
      <c r="E35">
        <v>961</v>
      </c>
      <c r="F35">
        <v>21</v>
      </c>
      <c r="G35">
        <v>147</v>
      </c>
      <c r="H35" s="24">
        <f t="shared" si="0"/>
        <v>0.7718373493975904</v>
      </c>
      <c r="I35" s="24">
        <f t="shared" si="1"/>
        <v>0.8356521739130435</v>
      </c>
    </row>
    <row r="36" spans="1:9" ht="14.25">
      <c r="A36">
        <v>1997</v>
      </c>
      <c r="B36">
        <v>2194</v>
      </c>
      <c r="C36">
        <v>220</v>
      </c>
      <c r="D36">
        <v>255</v>
      </c>
      <c r="E36">
        <v>1107</v>
      </c>
      <c r="F36">
        <v>27</v>
      </c>
      <c r="G36">
        <v>180</v>
      </c>
      <c r="H36" s="24">
        <f t="shared" si="0"/>
        <v>0.7594323295257874</v>
      </c>
      <c r="I36" s="24">
        <f t="shared" si="1"/>
        <v>0.825503355704698</v>
      </c>
    </row>
    <row r="37" spans="1:9" ht="14.25">
      <c r="A37">
        <v>1998</v>
      </c>
      <c r="B37">
        <v>2275</v>
      </c>
      <c r="C37">
        <v>225</v>
      </c>
      <c r="D37">
        <v>322</v>
      </c>
      <c r="E37">
        <v>1266</v>
      </c>
      <c r="F37">
        <v>31</v>
      </c>
      <c r="G37">
        <v>218</v>
      </c>
      <c r="H37" s="24">
        <f t="shared" si="0"/>
        <v>0.7466360354446997</v>
      </c>
      <c r="I37" s="24">
        <f t="shared" si="1"/>
        <v>0.8188874514877102</v>
      </c>
    </row>
    <row r="38" spans="1:9" ht="14.25">
      <c r="A38">
        <v>1999</v>
      </c>
      <c r="B38">
        <v>2384</v>
      </c>
      <c r="C38">
        <v>231</v>
      </c>
      <c r="D38">
        <v>375</v>
      </c>
      <c r="E38">
        <v>1449</v>
      </c>
      <c r="F38">
        <v>39</v>
      </c>
      <c r="G38">
        <v>253</v>
      </c>
      <c r="H38" s="24">
        <f t="shared" si="0"/>
        <v>0.7401428127910586</v>
      </c>
      <c r="I38" s="24">
        <f t="shared" si="1"/>
        <v>0.8140449438202247</v>
      </c>
    </row>
    <row r="39" spans="1:9" ht="14.25">
      <c r="A39">
        <v>2000</v>
      </c>
      <c r="B39">
        <v>2556</v>
      </c>
      <c r="C39">
        <v>246</v>
      </c>
      <c r="D39">
        <v>410</v>
      </c>
      <c r="E39">
        <v>1636</v>
      </c>
      <c r="F39">
        <v>46</v>
      </c>
      <c r="G39">
        <v>304</v>
      </c>
      <c r="H39" s="24">
        <f t="shared" si="0"/>
        <v>0.7391555812608445</v>
      </c>
      <c r="I39" s="24">
        <f t="shared" si="1"/>
        <v>0.8051181102362205</v>
      </c>
    </row>
    <row r="40" spans="1:9" ht="14.25">
      <c r="A40">
        <v>2001</v>
      </c>
      <c r="B40">
        <v>2722</v>
      </c>
      <c r="C40">
        <v>254</v>
      </c>
      <c r="D40">
        <v>467</v>
      </c>
      <c r="E40">
        <v>1822</v>
      </c>
      <c r="F40">
        <v>50</v>
      </c>
      <c r="G40">
        <v>346</v>
      </c>
      <c r="H40" s="24">
        <f t="shared" si="0"/>
        <v>0.7362726535028401</v>
      </c>
      <c r="I40" s="24">
        <f t="shared" si="1"/>
        <v>0.8033509700176367</v>
      </c>
    </row>
    <row r="41" spans="1:9" ht="14.25">
      <c r="A41">
        <v>2002</v>
      </c>
      <c r="B41">
        <v>2895</v>
      </c>
      <c r="C41">
        <v>266</v>
      </c>
      <c r="D41">
        <v>519</v>
      </c>
      <c r="E41">
        <v>2061</v>
      </c>
      <c r="F41">
        <v>56</v>
      </c>
      <c r="G41">
        <v>389</v>
      </c>
      <c r="H41" s="24">
        <f t="shared" si="0"/>
        <v>0.7336543335022808</v>
      </c>
      <c r="I41" s="24">
        <f t="shared" si="1"/>
        <v>0.8044496487119438</v>
      </c>
    </row>
    <row r="42" spans="1:9" ht="14.25">
      <c r="A42">
        <v>2003</v>
      </c>
      <c r="B42">
        <v>3024</v>
      </c>
      <c r="C42">
        <v>277</v>
      </c>
      <c r="D42">
        <v>570</v>
      </c>
      <c r="E42">
        <v>2238</v>
      </c>
      <c r="F42">
        <v>62</v>
      </c>
      <c r="G42">
        <v>479</v>
      </c>
      <c r="H42" s="24">
        <f t="shared" si="0"/>
        <v>0.7290260366441659</v>
      </c>
      <c r="I42" s="24">
        <f t="shared" si="1"/>
        <v>0.7877507919746568</v>
      </c>
    </row>
    <row r="43" spans="1:9" ht="14.25">
      <c r="A43">
        <v>2004</v>
      </c>
      <c r="B43">
        <v>3147</v>
      </c>
      <c r="C43">
        <v>276</v>
      </c>
      <c r="D43">
        <v>625</v>
      </c>
      <c r="E43">
        <v>2430</v>
      </c>
      <c r="F43">
        <v>71</v>
      </c>
      <c r="G43">
        <v>544</v>
      </c>
      <c r="H43" s="24">
        <f t="shared" si="0"/>
        <v>0.7277983348751156</v>
      </c>
      <c r="I43" s="24">
        <f t="shared" si="1"/>
        <v>0.7798459563543004</v>
      </c>
    </row>
    <row r="44" spans="1:9" ht="14.25">
      <c r="A44">
        <v>2005</v>
      </c>
      <c r="B44">
        <v>3235</v>
      </c>
      <c r="C44">
        <v>286</v>
      </c>
      <c r="D44">
        <v>681</v>
      </c>
      <c r="E44">
        <v>2718</v>
      </c>
      <c r="F44">
        <v>75</v>
      </c>
      <c r="G44">
        <v>582</v>
      </c>
      <c r="H44" s="24">
        <f t="shared" si="0"/>
        <v>0.7208110516934046</v>
      </c>
      <c r="I44" s="24">
        <f t="shared" si="1"/>
        <v>0.7878260869565218</v>
      </c>
    </row>
    <row r="45" spans="1:9" ht="14.25">
      <c r="A45">
        <v>2006</v>
      </c>
      <c r="B45">
        <v>3374</v>
      </c>
      <c r="C45">
        <v>286</v>
      </c>
      <c r="D45">
        <v>754</v>
      </c>
      <c r="E45">
        <v>2998</v>
      </c>
      <c r="F45">
        <v>78</v>
      </c>
      <c r="G45">
        <v>659</v>
      </c>
      <c r="H45" s="24">
        <f t="shared" si="0"/>
        <v>0.7178723404255319</v>
      </c>
      <c r="I45" s="24">
        <f t="shared" si="1"/>
        <v>0.7862575399947548</v>
      </c>
    </row>
    <row r="46" spans="1:9" ht="14.25">
      <c r="A46">
        <v>2007</v>
      </c>
      <c r="B46">
        <v>3541</v>
      </c>
      <c r="C46">
        <v>307</v>
      </c>
      <c r="D46">
        <v>798</v>
      </c>
      <c r="E46">
        <v>3286</v>
      </c>
      <c r="F46">
        <v>88</v>
      </c>
      <c r="G46">
        <v>722</v>
      </c>
      <c r="H46" s="24">
        <f t="shared" si="0"/>
        <v>0.7149202503533212</v>
      </c>
      <c r="I46" s="24">
        <f t="shared" si="1"/>
        <v>0.7853728489483748</v>
      </c>
    </row>
    <row r="47" spans="1:9" ht="14.25">
      <c r="A47">
        <v>2008</v>
      </c>
      <c r="B47">
        <v>3761</v>
      </c>
      <c r="C47">
        <v>319</v>
      </c>
      <c r="D47">
        <v>824</v>
      </c>
      <c r="E47">
        <v>3596</v>
      </c>
      <c r="F47">
        <v>101</v>
      </c>
      <c r="G47">
        <v>802</v>
      </c>
      <c r="H47" s="24">
        <f t="shared" si="0"/>
        <v>0.7200842427723531</v>
      </c>
      <c r="I47" s="24">
        <f t="shared" si="1"/>
        <v>0.7817391304347826</v>
      </c>
    </row>
    <row r="48" spans="1:9" ht="14.25">
      <c r="A48">
        <v>2009</v>
      </c>
      <c r="B48">
        <v>3943</v>
      </c>
      <c r="C48">
        <v>325</v>
      </c>
      <c r="D48">
        <v>874</v>
      </c>
      <c r="E48">
        <v>3955</v>
      </c>
      <c r="F48">
        <v>106</v>
      </c>
      <c r="G48">
        <v>870</v>
      </c>
      <c r="H48" s="24">
        <f t="shared" si="0"/>
        <v>0.7212365099689043</v>
      </c>
      <c r="I48" s="24">
        <f t="shared" si="1"/>
        <v>0.7851895969823307</v>
      </c>
    </row>
    <row r="49" spans="1:9" ht="14.25">
      <c r="A49">
        <v>2010</v>
      </c>
      <c r="B49">
        <v>4102</v>
      </c>
      <c r="C49">
        <v>345</v>
      </c>
      <c r="D49">
        <v>908</v>
      </c>
      <c r="E49">
        <v>4262</v>
      </c>
      <c r="F49">
        <v>112</v>
      </c>
      <c r="G49">
        <v>979</v>
      </c>
      <c r="H49" s="24">
        <f t="shared" si="0"/>
        <v>0.7196491228070175</v>
      </c>
      <c r="I49" s="24">
        <f t="shared" si="1"/>
        <v>0.7798719121683441</v>
      </c>
    </row>
    <row r="50" spans="1:9" ht="14.25">
      <c r="A50">
        <v>2011</v>
      </c>
      <c r="B50">
        <v>4258</v>
      </c>
      <c r="C50">
        <v>358</v>
      </c>
      <c r="D50">
        <v>951</v>
      </c>
      <c r="E50">
        <v>4541</v>
      </c>
      <c r="F50">
        <v>118</v>
      </c>
      <c r="G50">
        <v>1080</v>
      </c>
      <c r="H50" s="24">
        <f t="shared" si="0"/>
        <v>0.7186497890295359</v>
      </c>
      <c r="I50" s="24">
        <f t="shared" si="1"/>
        <v>0.7753115929656821</v>
      </c>
    </row>
    <row r="51" spans="1:9" ht="14.25">
      <c r="A51">
        <v>2012</v>
      </c>
      <c r="B51">
        <v>4347</v>
      </c>
      <c r="C51">
        <v>368</v>
      </c>
      <c r="D51">
        <v>981</v>
      </c>
      <c r="E51">
        <v>4732</v>
      </c>
      <c r="F51">
        <v>124</v>
      </c>
      <c r="G51">
        <v>1231</v>
      </c>
      <c r="H51" s="24">
        <f t="shared" si="0"/>
        <v>0.7168535620052771</v>
      </c>
      <c r="I51" s="24">
        <f t="shared" si="1"/>
        <v>0.7618740943487361</v>
      </c>
    </row>
    <row r="52" spans="1:9" ht="14.25">
      <c r="A52">
        <v>2013</v>
      </c>
      <c r="B52">
        <v>4173</v>
      </c>
      <c r="C52">
        <v>367</v>
      </c>
      <c r="D52">
        <v>1021</v>
      </c>
      <c r="E52">
        <v>4502</v>
      </c>
      <c r="F52">
        <v>129</v>
      </c>
      <c r="G52">
        <v>1341</v>
      </c>
      <c r="H52" s="24">
        <f t="shared" si="0"/>
        <v>0.7039473684210527</v>
      </c>
      <c r="I52" s="24">
        <f t="shared" si="1"/>
        <v>0.7379118177347975</v>
      </c>
    </row>
    <row r="53" spans="1:9" ht="14.25">
      <c r="A53">
        <v>2014</v>
      </c>
      <c r="B53">
        <v>3903</v>
      </c>
      <c r="C53">
        <v>378</v>
      </c>
      <c r="D53">
        <v>1085</v>
      </c>
      <c r="E53">
        <v>4134</v>
      </c>
      <c r="F53">
        <v>138</v>
      </c>
      <c r="G53">
        <v>1512</v>
      </c>
      <c r="H53" s="24">
        <f t="shared" si="0"/>
        <v>0.679491643454039</v>
      </c>
      <c r="I53" s="24">
        <f t="shared" si="1"/>
        <v>0.6980749746707193</v>
      </c>
    </row>
  </sheetData>
  <sheetProtection/>
  <mergeCells count="3">
    <mergeCell ref="B27:D27"/>
    <mergeCell ref="E27:G27"/>
    <mergeCell ref="H26:I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festy</dc:creator>
  <cp:keywords/>
  <dc:description/>
  <cp:lastModifiedBy>festy</cp:lastModifiedBy>
  <dcterms:created xsi:type="dcterms:W3CDTF">2014-06-23T15:59:45Z</dcterms:created>
  <dcterms:modified xsi:type="dcterms:W3CDTF">2014-09-09T11:37:45Z</dcterms:modified>
  <cp:category/>
  <cp:version/>
  <cp:contentType/>
  <cp:contentStatus/>
</cp:coreProperties>
</file>