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56" windowHeight="5772" activeTab="5"/>
  </bookViews>
  <sheets>
    <sheet name="Population" sheetId="1" r:id="rId1"/>
    <sheet name="Marriages" sheetId="2" r:id="rId2"/>
    <sheet name="Couples" sheetId="3" r:id="rId3"/>
    <sheet name="S-s marriages" sheetId="4" r:id="rId4"/>
    <sheet name="S-sex couples" sheetId="5" r:id="rId5"/>
    <sheet name="Other" sheetId="6" r:id="rId6"/>
  </sheets>
  <definedNames/>
  <calcPr fullCalcOnLoad="1"/>
</workbook>
</file>

<file path=xl/sharedStrings.xml><?xml version="1.0" encoding="utf-8"?>
<sst xmlns="http://schemas.openxmlformats.org/spreadsheetml/2006/main" count="137" uniqueCount="63">
  <si>
    <t>FF</t>
  </si>
  <si>
    <t>Marriages</t>
  </si>
  <si>
    <t>Men</t>
  </si>
  <si>
    <t>Women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</si>
  <si>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</si>
  <si>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</si>
  <si>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</si>
  <si>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</si>
  <si>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</si>
  <si>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</si>
  <si>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</si>
  <si>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</si>
  <si>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</si>
  <si>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</si>
  <si>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</si>
  <si>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</si>
  <si>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</si>
  <si>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</si>
  <si>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</si>
  <si>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</si>
  <si>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</si>
  <si>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</si>
  <si>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</si>
  <si>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</si>
  <si>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</si>
  <si>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</si>
  <si>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</si>
  <si>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</si>
  <si>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</si>
  <si>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</si>
  <si>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</si>
  <si>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</si>
  <si>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</si>
  <si>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</si>
  <si>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</si>
  <si>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</si>
  <si>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</si>
  <si>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</si>
  <si>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</si>
  <si>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Year (1-1)</t>
  </si>
  <si>
    <t>Population</t>
  </si>
  <si>
    <t>Year</t>
  </si>
  <si>
    <t>Crude rate (p. 1000 inhab.)</t>
  </si>
  <si>
    <t>Rate (per unmarried couple)</t>
  </si>
  <si>
    <t>Married couples</t>
  </si>
  <si>
    <t>Unmarried couples</t>
  </si>
  <si>
    <t>Rate per couple (H 0,7)</t>
  </si>
  <si>
    <t>Rate per couple (H 1,2)</t>
  </si>
  <si>
    <t>H 0,7</t>
  </si>
  <si>
    <t>H 1,2</t>
  </si>
  <si>
    <t>MM</t>
  </si>
  <si>
    <t>Availability of data on dissolved partnerships</t>
  </si>
  <si>
    <t>Registration of consensual unions</t>
  </si>
  <si>
    <t xml:space="preserve">Same sex marriages and divorces 1996-2011  </t>
  </si>
  <si>
    <t>Divorces</t>
  </si>
  <si>
    <t>Dissolution of consensual unions</t>
  </si>
  <si>
    <t>Total</t>
  </si>
  <si>
    <t>Males</t>
  </si>
  <si>
    <t>Females</t>
  </si>
  <si>
    <t>..</t>
  </si>
  <si>
    <t>Both</t>
  </si>
  <si>
    <t>Marriages-Divorces cumulated</t>
  </si>
  <si>
    <t>Id per undivorced 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</si>
</sst>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sz val="9"/>
      <color rgb="FF0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right" wrapText="1"/>
    </xf>
    <xf numFmtId="164" fontId="35" fillId="0" borderId="0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5" fillId="0" borderId="0" xfId="0" applyFont="1" applyFill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/>
    </xf>
    <xf numFmtId="1" fontId="0" fillId="0" borderId="0" xfId="0" applyNumberFormat="1" applyAlignment="1">
      <alignment/>
    </xf>
    <xf numFmtId="0" fontId="35" fillId="0" borderId="0" xfId="0" applyFont="1" applyBorder="1" applyAlignment="1">
      <alignment horizontal="center" wrapText="1"/>
    </xf>
    <xf numFmtId="0" fontId="0" fillId="0" borderId="0" xfId="0" applyFon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35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9">
      <selection activeCell="B3" sqref="B3:D37"/>
    </sheetView>
  </sheetViews>
  <sheetFormatPr defaultColWidth="11.421875" defaultRowHeight="15"/>
  <sheetData>
    <row r="1" spans="2:3" ht="14.25">
      <c r="B1" s="22" t="s">
        <v>40</v>
      </c>
      <c r="C1" s="22"/>
    </row>
    <row r="2" spans="1:4" ht="14.25">
      <c r="A2" t="s">
        <v>39</v>
      </c>
      <c r="B2" s="1" t="s">
        <v>2</v>
      </c>
      <c r="C2" s="1" t="s">
        <v>3</v>
      </c>
      <c r="D2" t="s">
        <v>60</v>
      </c>
    </row>
    <row r="3" spans="1:4" ht="14.25">
      <c r="A3" s="1" t="s">
        <v>4</v>
      </c>
      <c r="B3" s="19">
        <v>114439</v>
      </c>
      <c r="C3" s="19">
        <v>112509</v>
      </c>
      <c r="D3" s="19">
        <v>226948</v>
      </c>
    </row>
    <row r="4" spans="1:4" ht="14.25">
      <c r="A4" s="1" t="s">
        <v>5</v>
      </c>
      <c r="B4" s="19">
        <v>115583</v>
      </c>
      <c r="C4" s="19">
        <v>113744</v>
      </c>
      <c r="D4" s="19">
        <v>229327</v>
      </c>
    </row>
    <row r="5" spans="1:4" ht="14.25">
      <c r="A5" s="1" t="s">
        <v>6</v>
      </c>
      <c r="B5" s="19">
        <v>117000</v>
      </c>
      <c r="C5" s="19">
        <v>115182</v>
      </c>
      <c r="D5" s="19">
        <v>232182</v>
      </c>
    </row>
    <row r="6" spans="1:4" ht="14.25">
      <c r="A6" s="1" t="s">
        <v>7</v>
      </c>
      <c r="B6" s="19">
        <v>118685</v>
      </c>
      <c r="C6" s="19">
        <v>116852</v>
      </c>
      <c r="D6" s="19">
        <v>235537</v>
      </c>
    </row>
    <row r="7" spans="1:4" ht="14.25">
      <c r="A7" s="1" t="s">
        <v>8</v>
      </c>
      <c r="B7" s="19">
        <v>119969</v>
      </c>
      <c r="C7" s="19">
        <v>118447</v>
      </c>
      <c r="D7" s="19">
        <v>238416</v>
      </c>
    </row>
    <row r="8" spans="1:4" ht="14.25">
      <c r="A8" s="1" t="s">
        <v>9</v>
      </c>
      <c r="B8" s="19">
        <v>121037</v>
      </c>
      <c r="C8" s="19">
        <v>119569</v>
      </c>
      <c r="D8" s="19">
        <v>240606</v>
      </c>
    </row>
    <row r="9" spans="1:4" ht="14.25">
      <c r="A9" s="1" t="s">
        <v>10</v>
      </c>
      <c r="B9" s="19">
        <v>121721</v>
      </c>
      <c r="C9" s="19">
        <v>120482</v>
      </c>
      <c r="D9" s="19">
        <v>242203</v>
      </c>
    </row>
    <row r="10" spans="1:4" ht="14.25">
      <c r="A10" s="1" t="s">
        <v>11</v>
      </c>
      <c r="B10" s="19">
        <v>122656</v>
      </c>
      <c r="C10" s="19">
        <v>121501</v>
      </c>
      <c r="D10" s="19">
        <v>244157</v>
      </c>
    </row>
    <row r="11" spans="1:4" ht="14.25">
      <c r="A11" s="1" t="s">
        <v>12</v>
      </c>
      <c r="B11" s="19">
        <v>124360</v>
      </c>
      <c r="C11" s="19">
        <v>123201</v>
      </c>
      <c r="D11" s="19">
        <v>247561</v>
      </c>
    </row>
    <row r="12" spans="1:4" ht="14.25">
      <c r="A12" s="1" t="s">
        <v>13</v>
      </c>
      <c r="B12" s="19">
        <v>126563</v>
      </c>
      <c r="C12" s="19">
        <v>125356</v>
      </c>
      <c r="D12" s="19">
        <v>251919</v>
      </c>
    </row>
    <row r="13" spans="1:4" ht="14.25">
      <c r="A13" s="1" t="s">
        <v>14</v>
      </c>
      <c r="B13" s="19">
        <v>127432</v>
      </c>
      <c r="C13" s="19">
        <v>126353</v>
      </c>
      <c r="D13" s="19">
        <v>253785</v>
      </c>
    </row>
    <row r="14" spans="1:4" ht="14.25">
      <c r="A14" s="1" t="s">
        <v>15</v>
      </c>
      <c r="B14" s="19">
        <v>128423</v>
      </c>
      <c r="C14" s="19">
        <v>127443</v>
      </c>
      <c r="D14" s="19">
        <v>255866</v>
      </c>
    </row>
    <row r="15" spans="1:4" ht="14.25">
      <c r="A15" s="1" t="s">
        <v>16</v>
      </c>
      <c r="B15" s="19">
        <v>130247</v>
      </c>
      <c r="C15" s="19">
        <v>129480</v>
      </c>
      <c r="D15" s="19">
        <v>259727</v>
      </c>
    </row>
    <row r="16" spans="1:4" ht="14.25">
      <c r="A16" s="1" t="s">
        <v>17</v>
      </c>
      <c r="B16" s="19">
        <v>131600</v>
      </c>
      <c r="C16" s="19">
        <v>130786</v>
      </c>
      <c r="D16" s="19">
        <v>262386</v>
      </c>
    </row>
    <row r="17" spans="1:4" ht="14.25">
      <c r="A17" s="1" t="s">
        <v>18</v>
      </c>
      <c r="B17" s="19">
        <v>132951</v>
      </c>
      <c r="C17" s="19">
        <v>132113</v>
      </c>
      <c r="D17" s="19">
        <v>265064</v>
      </c>
    </row>
    <row r="18" spans="1:4" ht="14.25">
      <c r="A18" s="1" t="s">
        <v>19</v>
      </c>
      <c r="B18" s="19">
        <v>133891</v>
      </c>
      <c r="C18" s="19">
        <v>133087</v>
      </c>
      <c r="D18" s="19">
        <v>266978</v>
      </c>
    </row>
    <row r="19" spans="1:4" ht="14.25">
      <c r="A19" s="1" t="s">
        <v>20</v>
      </c>
      <c r="B19" s="19">
        <v>134310</v>
      </c>
      <c r="C19" s="19">
        <v>133648</v>
      </c>
      <c r="D19" s="19">
        <v>267958</v>
      </c>
    </row>
    <row r="20" spans="1:4" ht="14.25">
      <c r="A20" s="1" t="s">
        <v>21</v>
      </c>
      <c r="B20" s="19">
        <v>135233</v>
      </c>
      <c r="C20" s="19">
        <v>134641</v>
      </c>
      <c r="D20" s="19">
        <v>269874</v>
      </c>
    </row>
    <row r="21" spans="1:4" ht="14.25">
      <c r="A21" s="1" t="s">
        <v>22</v>
      </c>
      <c r="B21" s="19">
        <v>136444</v>
      </c>
      <c r="C21" s="19">
        <v>135937</v>
      </c>
      <c r="D21" s="19">
        <v>272381</v>
      </c>
    </row>
    <row r="22" spans="1:4" ht="14.25">
      <c r="A22" s="1" t="s">
        <v>23</v>
      </c>
      <c r="B22" s="19">
        <v>138086</v>
      </c>
      <c r="C22" s="19">
        <v>137626</v>
      </c>
      <c r="D22" s="19">
        <v>275712</v>
      </c>
    </row>
    <row r="23" spans="1:4" ht="14.25">
      <c r="A23" s="1" t="s">
        <v>24</v>
      </c>
      <c r="B23" s="19">
        <v>139665</v>
      </c>
      <c r="C23" s="19">
        <v>139384</v>
      </c>
      <c r="D23" s="19">
        <v>279049</v>
      </c>
    </row>
    <row r="24" spans="1:4" ht="14.25">
      <c r="A24" s="1" t="s">
        <v>25</v>
      </c>
      <c r="B24" s="19">
        <v>141870</v>
      </c>
      <c r="C24" s="19">
        <v>141491</v>
      </c>
      <c r="D24" s="19">
        <v>283361</v>
      </c>
    </row>
    <row r="25" spans="1:4" ht="14.25">
      <c r="A25" s="1" t="s">
        <v>26</v>
      </c>
      <c r="B25" s="19">
        <v>143450</v>
      </c>
      <c r="C25" s="19">
        <v>143125</v>
      </c>
      <c r="D25" s="19">
        <v>286575</v>
      </c>
    </row>
    <row r="26" spans="1:4" ht="14.25">
      <c r="A26" s="1" t="s">
        <v>27</v>
      </c>
      <c r="B26" s="19">
        <v>144287</v>
      </c>
      <c r="C26" s="19">
        <v>144184</v>
      </c>
      <c r="D26" s="19">
        <v>288471</v>
      </c>
    </row>
    <row r="27" spans="1:4" ht="14.25">
      <c r="A27" s="1" t="s">
        <v>28</v>
      </c>
      <c r="B27" s="19">
        <v>145401</v>
      </c>
      <c r="C27" s="19">
        <v>145169</v>
      </c>
      <c r="D27" s="19">
        <v>290570</v>
      </c>
    </row>
    <row r="28" spans="1:4" ht="14.25">
      <c r="A28" s="1" t="s">
        <v>29</v>
      </c>
      <c r="B28" s="19">
        <v>147170</v>
      </c>
      <c r="C28" s="19">
        <v>146407</v>
      </c>
      <c r="D28" s="19">
        <v>293577</v>
      </c>
    </row>
    <row r="29" spans="1:4" ht="14.25">
      <c r="A29" s="1" t="s">
        <v>30</v>
      </c>
      <c r="B29" s="19">
        <v>151202</v>
      </c>
      <c r="C29" s="19">
        <v>148689</v>
      </c>
      <c r="D29" s="19">
        <v>299891</v>
      </c>
    </row>
    <row r="30" spans="1:4" ht="14.25">
      <c r="A30" s="1" t="s">
        <v>31</v>
      </c>
      <c r="B30" s="19">
        <v>156576</v>
      </c>
      <c r="C30" s="19">
        <v>151096</v>
      </c>
      <c r="D30" s="19">
        <v>307672</v>
      </c>
    </row>
    <row r="31" spans="1:4" ht="14.25">
      <c r="A31" s="1" t="s">
        <v>32</v>
      </c>
      <c r="B31" s="19">
        <v>160896</v>
      </c>
      <c r="C31" s="19">
        <v>154563</v>
      </c>
      <c r="D31" s="19">
        <v>315459</v>
      </c>
    </row>
    <row r="32" spans="1:4" ht="14.25">
      <c r="A32" s="1" t="s">
        <v>33</v>
      </c>
      <c r="B32" s="19">
        <v>162068</v>
      </c>
      <c r="C32" s="19">
        <v>157300</v>
      </c>
      <c r="D32" s="19">
        <v>319368</v>
      </c>
    </row>
    <row r="33" spans="1:4" ht="14.25">
      <c r="A33" s="1" t="s">
        <v>34</v>
      </c>
      <c r="B33" s="19">
        <v>159936</v>
      </c>
      <c r="C33" s="19">
        <v>157694</v>
      </c>
      <c r="D33" s="19">
        <v>317630</v>
      </c>
    </row>
    <row r="34" spans="1:4" ht="14.25">
      <c r="A34" s="1" t="s">
        <v>35</v>
      </c>
      <c r="B34" s="19">
        <v>160006</v>
      </c>
      <c r="C34" s="19">
        <v>158446</v>
      </c>
      <c r="D34" s="19">
        <v>318452</v>
      </c>
    </row>
    <row r="35" spans="1:4" ht="14.25">
      <c r="A35" s="1" t="s">
        <v>36</v>
      </c>
      <c r="B35" s="19">
        <v>160364</v>
      </c>
      <c r="C35" s="19">
        <v>159211</v>
      </c>
      <c r="D35" s="19">
        <v>319575</v>
      </c>
    </row>
    <row r="36" spans="1:4" ht="14.25">
      <c r="A36" s="1" t="s">
        <v>37</v>
      </c>
      <c r="B36" s="19">
        <v>161438</v>
      </c>
      <c r="C36" s="19">
        <v>160419</v>
      </c>
      <c r="D36" s="19">
        <v>321857</v>
      </c>
    </row>
    <row r="37" spans="1:4" ht="14.25">
      <c r="A37" s="1" t="s">
        <v>38</v>
      </c>
      <c r="B37" s="19">
        <v>163318</v>
      </c>
      <c r="C37" s="19">
        <v>162353</v>
      </c>
      <c r="D37" s="19">
        <v>325671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D20" sqref="D20"/>
    </sheetView>
  </sheetViews>
  <sheetFormatPr defaultColWidth="11.421875" defaultRowHeight="15"/>
  <sheetData>
    <row r="1" spans="1:4" ht="14.25">
      <c r="A1" s="11"/>
      <c r="B1" s="11"/>
      <c r="C1" s="11"/>
      <c r="D1" s="11"/>
    </row>
    <row r="2" spans="1:4" ht="39">
      <c r="A2" s="9" t="s">
        <v>41</v>
      </c>
      <c r="B2" s="9" t="s">
        <v>1</v>
      </c>
      <c r="C2" s="9" t="s">
        <v>42</v>
      </c>
      <c r="D2" s="12" t="s">
        <v>43</v>
      </c>
    </row>
    <row r="3" spans="1:4" ht="14.25">
      <c r="A3" s="9">
        <v>1980</v>
      </c>
      <c r="B3" s="19">
        <v>1306</v>
      </c>
      <c r="C3" s="13">
        <f>1000*B3/((Population!B3+Population!C3+Population!B4+Population!C4)/2)</f>
        <v>5.724617829160046</v>
      </c>
      <c r="D3" s="8"/>
    </row>
    <row r="4" spans="1:4" ht="14.25">
      <c r="A4" s="9">
        <v>1981</v>
      </c>
      <c r="B4" s="19">
        <v>1357</v>
      </c>
      <c r="C4" s="13">
        <f>1000*B4/((Population!B4+Population!C4+Population!B5+Population!C5)/2)</f>
        <v>5.880708718573202</v>
      </c>
      <c r="D4" s="8"/>
    </row>
    <row r="5" spans="1:4" ht="14.25">
      <c r="A5" s="9">
        <v>1982</v>
      </c>
      <c r="B5" s="19">
        <v>1303</v>
      </c>
      <c r="C5" s="13">
        <f>1000*B5/((Population!B5+Population!C5+Population!B6+Population!C6)/2)</f>
        <v>5.5717214823430306</v>
      </c>
      <c r="D5" s="8"/>
    </row>
    <row r="6" spans="1:4" ht="14.25">
      <c r="A6" s="5">
        <v>1983</v>
      </c>
      <c r="B6" s="19">
        <v>1396</v>
      </c>
      <c r="C6" s="13">
        <f>1000*B6/((Population!B6+Population!C6+Population!B7+Population!C7)/2)</f>
        <v>5.89087947539102</v>
      </c>
      <c r="D6" s="8"/>
    </row>
    <row r="7" spans="1:4" ht="14.25">
      <c r="A7" s="5">
        <v>1984</v>
      </c>
      <c r="B7" s="19">
        <v>1413</v>
      </c>
      <c r="C7" s="13">
        <f>1000*B7/((Population!B7+Population!C7+Population!B8+Population!C8)/2)</f>
        <v>5.899520272555331</v>
      </c>
      <c r="D7" s="8"/>
    </row>
    <row r="8" spans="1:4" ht="14.25">
      <c r="A8" s="5">
        <v>1985</v>
      </c>
      <c r="B8" s="19">
        <v>1252</v>
      </c>
      <c r="C8" s="13">
        <f>1000*B8/((Population!B8+Population!C8+Population!B9+Population!C9)/2)</f>
        <v>5.18631591374643</v>
      </c>
      <c r="D8" s="8"/>
    </row>
    <row r="9" spans="1:4" ht="14.25">
      <c r="A9" s="5">
        <v>1986</v>
      </c>
      <c r="B9" s="19">
        <v>1229</v>
      </c>
      <c r="C9" s="13">
        <f>1000*B9/((Population!B9+Population!C9+Population!B10+Population!C10)/2)</f>
        <v>5.053869561641583</v>
      </c>
      <c r="D9" s="8"/>
    </row>
    <row r="10" spans="1:4" ht="14.25">
      <c r="A10" s="5">
        <v>1987</v>
      </c>
      <c r="B10" s="19">
        <v>1160</v>
      </c>
      <c r="C10" s="13">
        <f>1000*B10/((Population!B10+Population!C10+Population!B11+Population!C11)/2)</f>
        <v>4.718151460796635</v>
      </c>
      <c r="D10" s="8"/>
    </row>
    <row r="11" spans="1:4" ht="14.25">
      <c r="A11" s="5">
        <v>1988</v>
      </c>
      <c r="B11" s="19">
        <v>1294</v>
      </c>
      <c r="C11" s="13">
        <f>1000*B11/((Population!B11+Population!C11+Population!B12+Population!C12)/2)</f>
        <v>5.1813886441899575</v>
      </c>
      <c r="D11" s="8"/>
    </row>
    <row r="12" spans="1:4" ht="14.25">
      <c r="A12" s="5">
        <v>1989</v>
      </c>
      <c r="B12" s="19">
        <v>1176</v>
      </c>
      <c r="C12" s="13">
        <f>1000*B12/((Population!B12+Population!C12+Population!B13+Population!C13)/2)</f>
        <v>4.6509420530587064</v>
      </c>
      <c r="D12" s="8"/>
    </row>
    <row r="13" spans="1:4" ht="14.25">
      <c r="A13" s="5">
        <v>1990</v>
      </c>
      <c r="B13" s="19">
        <v>1154</v>
      </c>
      <c r="C13" s="13">
        <f>1000*B13/((Population!B13+Population!C13+Population!B14+Population!C14)/2)</f>
        <v>4.5285891718058044</v>
      </c>
      <c r="D13" s="8"/>
    </row>
    <row r="14" spans="1:4" ht="14.25">
      <c r="A14" s="5">
        <v>1991</v>
      </c>
      <c r="B14" s="19">
        <v>1236</v>
      </c>
      <c r="C14" s="13">
        <f>1000*B14/((Population!B14+Population!C14+Population!B15+Population!C15)/2)</f>
        <v>4.794479366477047</v>
      </c>
      <c r="D14" s="8"/>
    </row>
    <row r="15" spans="1:4" ht="14.25">
      <c r="A15" s="5">
        <v>1992</v>
      </c>
      <c r="B15" s="19">
        <v>1241</v>
      </c>
      <c r="C15" s="13">
        <f>1000*B15/((Population!B15+Population!C15+Population!B16+Population!C16)/2)</f>
        <v>4.7537602013357265</v>
      </c>
      <c r="D15" s="8"/>
    </row>
    <row r="16" spans="1:4" ht="14.25">
      <c r="A16" s="5">
        <v>1993</v>
      </c>
      <c r="B16" s="19">
        <v>1219</v>
      </c>
      <c r="C16" s="13">
        <f>1000*B16/((Population!B16+Population!C16+Population!B17+Population!C17)/2)</f>
        <v>4.62223907479382</v>
      </c>
      <c r="D16" s="8"/>
    </row>
    <row r="17" spans="1:4" ht="14.25">
      <c r="A17" s="5">
        <v>1994</v>
      </c>
      <c r="B17" s="19">
        <v>1310</v>
      </c>
      <c r="C17" s="13">
        <f>1000*B17/((Population!B17+Population!C17+Population!B18+Population!C18)/2)</f>
        <v>4.924423259817834</v>
      </c>
      <c r="D17" s="8"/>
    </row>
    <row r="18" spans="1:4" ht="14.25">
      <c r="A18" s="5">
        <v>1995</v>
      </c>
      <c r="B18" s="19">
        <v>1238</v>
      </c>
      <c r="C18" s="13">
        <f>1000*B18/((Population!B18+Population!C18+Population!B19+Population!C19)/2)</f>
        <v>4.628591083793202</v>
      </c>
      <c r="D18" s="8"/>
    </row>
    <row r="19" spans="1:4" ht="14.25">
      <c r="A19" s="5">
        <v>1996</v>
      </c>
      <c r="B19" s="19">
        <v>1349</v>
      </c>
      <c r="C19" s="13">
        <f>1000*B19/((Population!B19+Population!C19+Population!B20+Population!C20)/2)</f>
        <v>5.0164363593092265</v>
      </c>
      <c r="D19" s="8"/>
    </row>
    <row r="20" spans="1:4" ht="14.25">
      <c r="A20" s="5">
        <v>1997</v>
      </c>
      <c r="B20" s="19">
        <v>1481</v>
      </c>
      <c r="C20" s="13">
        <f>1000*B20/((Population!B20+Population!C20+Population!B21+Population!C21)/2)</f>
        <v>5.46237471300403</v>
      </c>
      <c r="D20" s="8"/>
    </row>
    <row r="21" spans="1:4" ht="14.25">
      <c r="A21" s="5">
        <v>1998</v>
      </c>
      <c r="B21" s="19">
        <v>1529</v>
      </c>
      <c r="C21" s="13">
        <f>1000*B21/((Population!B21+Population!C21+Population!B22+Population!C22)/2)</f>
        <v>5.579345111139898</v>
      </c>
      <c r="D21" s="8">
        <f>B21/((Couples!C21+Couples!C22)/2)</f>
        <v>0.12753889143762773</v>
      </c>
    </row>
    <row r="22" spans="1:4" ht="14.25">
      <c r="A22" s="5">
        <v>1999</v>
      </c>
      <c r="B22" s="19">
        <v>1560</v>
      </c>
      <c r="C22" s="13">
        <f>1000*B22/((Population!B22+Population!C22+Population!B23+Population!C23)/2)</f>
        <v>5.624043507023745</v>
      </c>
      <c r="D22" s="8">
        <f>B22/((Couples!C22+Couples!C23)/2)</f>
        <v>0.13037482762943461</v>
      </c>
    </row>
    <row r="23" spans="1:4" ht="14.25">
      <c r="A23" s="5">
        <v>2000</v>
      </c>
      <c r="B23" s="19">
        <v>1777</v>
      </c>
      <c r="C23" s="13">
        <f>1000*B23/((Population!B23+Population!C23+Population!B24+Population!C24)/2)</f>
        <v>6.319233299550151</v>
      </c>
      <c r="D23" s="8">
        <f>B23/((Couples!C23+Couples!C24)/2)</f>
        <v>0.1493026382120652</v>
      </c>
    </row>
    <row r="24" spans="1:4" ht="14.25">
      <c r="A24" s="5">
        <v>2001</v>
      </c>
      <c r="B24" s="19">
        <v>1484</v>
      </c>
      <c r="C24" s="13">
        <f>1000*B24/((Population!B24+Population!C24+Population!B25+Population!C25)/2)</f>
        <v>5.207602257095534</v>
      </c>
      <c r="D24" s="8">
        <f>B24/((Couples!C24+Couples!C25)/2)</f>
        <v>0.1262226758526835</v>
      </c>
    </row>
    <row r="25" spans="1:4" ht="14.25">
      <c r="A25" s="5">
        <v>2002</v>
      </c>
      <c r="B25" s="19">
        <v>1652</v>
      </c>
      <c r="C25" s="13">
        <f>1000*B25/((Population!B25+Population!C25+Population!B26+Population!C26)/2)</f>
        <v>5.745627306337232</v>
      </c>
      <c r="D25" s="8">
        <f>B25/((Couples!C25+Couples!C26)/2)</f>
        <v>0.14079345463842843</v>
      </c>
    </row>
    <row r="26" spans="1:4" ht="14.25">
      <c r="A26" s="5">
        <v>2003</v>
      </c>
      <c r="B26" s="19">
        <v>1532</v>
      </c>
      <c r="C26" s="13">
        <f>1000*B26/((Population!B26+Population!C26+Population!B27+Population!C27)/2)</f>
        <v>5.291507855229595</v>
      </c>
      <c r="D26" s="8">
        <f>B26/((Couples!C26+Couples!C27)/2)</f>
        <v>0.12952316537030775</v>
      </c>
    </row>
    <row r="27" spans="1:4" ht="14.25">
      <c r="A27" s="5">
        <v>2004</v>
      </c>
      <c r="B27" s="19">
        <v>1515</v>
      </c>
      <c r="C27" s="13">
        <f>1000*B27/((Population!B27+Population!C27+Population!B28+Population!C28)/2)</f>
        <v>5.187050519817785</v>
      </c>
      <c r="D27" s="8">
        <f>B27/((Couples!C27+Couples!C28)/2)</f>
        <v>0.12680477087256747</v>
      </c>
    </row>
    <row r="28" spans="1:4" ht="14.25">
      <c r="A28" s="9">
        <v>2005</v>
      </c>
      <c r="B28" s="19">
        <v>1659</v>
      </c>
      <c r="C28" s="13">
        <f>1000*B28/((Population!B28+Population!C28+Population!B29+Population!C29)/2)</f>
        <v>5.590865893359036</v>
      </c>
      <c r="D28" s="8">
        <f>B28/((Couples!C28+Couples!C29)/2)</f>
        <v>0.1370451447689067</v>
      </c>
    </row>
    <row r="29" spans="1:4" ht="14.25">
      <c r="A29" s="9">
        <v>2006</v>
      </c>
      <c r="B29" s="19">
        <v>1752</v>
      </c>
      <c r="C29" s="13">
        <f>1000*B29/((Population!B29+Population!C29+Population!B30+Population!C30)/2)</f>
        <v>5.7673031438715</v>
      </c>
      <c r="D29" s="8">
        <f>B29/((Couples!C29+Couples!C30)/2)</f>
        <v>0.14249115530071976</v>
      </c>
    </row>
    <row r="30" spans="1:4" ht="14.25">
      <c r="A30" s="9">
        <v>2007</v>
      </c>
      <c r="B30" s="19">
        <v>1797</v>
      </c>
      <c r="C30" s="13">
        <f>1000*B30/((Population!B30+Population!C30+Population!B31+Population!C31)/2)</f>
        <v>5.767647573303206</v>
      </c>
      <c r="D30" s="8">
        <f>B30/((Couples!C30+Couples!C31)/2)</f>
        <v>0.1437715017201376</v>
      </c>
    </row>
    <row r="31" spans="1:4" ht="14.25">
      <c r="A31" s="9">
        <v>2008</v>
      </c>
      <c r="B31" s="19">
        <v>1704</v>
      </c>
      <c r="C31" s="13">
        <f>1000*B31/((Population!B31+Population!C31+Population!B32+Population!C32)/2)</f>
        <v>5.368391703566483</v>
      </c>
      <c r="D31" s="8">
        <f>B31/((Couples!C31+Couples!C32)/2)</f>
        <v>0.13489016425885614</v>
      </c>
    </row>
    <row r="32" spans="1:4" ht="14.25">
      <c r="A32" s="9">
        <v>2009</v>
      </c>
      <c r="B32" s="19">
        <v>1546</v>
      </c>
      <c r="C32" s="13">
        <f>1000*B32/((Population!B32+Population!C32+Population!B33+Population!C33)/2)</f>
        <v>4.854018379963517</v>
      </c>
      <c r="D32" s="8">
        <f>B32/((Couples!C32+Couples!C33)/2)</f>
        <v>0.1226984126984127</v>
      </c>
    </row>
    <row r="33" spans="1:4" ht="14.25">
      <c r="A33" s="9">
        <v>2010</v>
      </c>
      <c r="B33" s="19">
        <v>1580</v>
      </c>
      <c r="C33" s="13">
        <f>1000*B33/((Population!B33+Population!C33+Population!B34+Population!C34)/2)</f>
        <v>4.967912942042064</v>
      </c>
      <c r="D33" s="8">
        <f>B33/((Couples!C33+Couples!C34)/2)</f>
        <v>0.12519313814825087</v>
      </c>
    </row>
    <row r="34" spans="1:4" ht="14.25">
      <c r="A34" s="9">
        <v>2011</v>
      </c>
      <c r="B34" s="19">
        <v>1458</v>
      </c>
      <c r="C34" s="13">
        <f>1000*B34/((Population!B34+Population!C34+Population!B35+Population!C35)/2)</f>
        <v>4.570339499739039</v>
      </c>
      <c r="D34" s="8">
        <f>B34/((Couples!C34+Couples!C35)/2)</f>
        <v>0.11356024612508762</v>
      </c>
    </row>
    <row r="35" spans="1:4" ht="14.25">
      <c r="A35" s="9">
        <v>2012</v>
      </c>
      <c r="B35" s="9"/>
      <c r="C35" s="13"/>
      <c r="D35" s="8"/>
    </row>
    <row r="36" spans="1:4" ht="14.25">
      <c r="A36" s="9">
        <v>2013</v>
      </c>
      <c r="B36" s="9"/>
      <c r="C36" s="13"/>
      <c r="D36" s="8"/>
    </row>
    <row r="37" spans="1:4" ht="14.25">
      <c r="A37" s="11"/>
      <c r="B37" s="11"/>
      <c r="C37" s="11"/>
      <c r="D37" s="11"/>
    </row>
    <row r="38" spans="1:4" ht="14.25">
      <c r="A38" s="11"/>
      <c r="B38" s="11"/>
      <c r="C38" s="11"/>
      <c r="D38" s="11"/>
    </row>
    <row r="39" spans="1:4" ht="14.25">
      <c r="A39" s="11"/>
      <c r="B39" s="11"/>
      <c r="C39" s="11"/>
      <c r="D39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9">
      <selection activeCell="B21" sqref="B21:C37"/>
    </sheetView>
  </sheetViews>
  <sheetFormatPr defaultColWidth="11.421875" defaultRowHeight="15"/>
  <sheetData>
    <row r="1" spans="1:3" ht="14.25">
      <c r="A1" s="11"/>
      <c r="B1" s="11"/>
      <c r="C1" s="11"/>
    </row>
    <row r="2" spans="1:3" ht="26.25">
      <c r="A2" s="9" t="s">
        <v>39</v>
      </c>
      <c r="B2" s="9" t="s">
        <v>44</v>
      </c>
      <c r="C2" s="9" t="s">
        <v>45</v>
      </c>
    </row>
    <row r="3" spans="1:3" ht="14.25">
      <c r="A3" s="5">
        <v>1980</v>
      </c>
      <c r="B3" s="14"/>
      <c r="C3" s="14"/>
    </row>
    <row r="4" spans="1:3" ht="14.25">
      <c r="A4" s="5">
        <v>1981</v>
      </c>
      <c r="B4" s="14"/>
      <c r="C4" s="14"/>
    </row>
    <row r="5" spans="1:3" ht="14.25">
      <c r="A5" s="5">
        <v>1982</v>
      </c>
      <c r="B5" s="14"/>
      <c r="C5" s="14"/>
    </row>
    <row r="6" spans="1:3" ht="14.25">
      <c r="A6" s="5">
        <v>1983</v>
      </c>
      <c r="B6" s="14"/>
      <c r="C6" s="14"/>
    </row>
    <row r="7" spans="1:3" ht="14.25">
      <c r="A7" s="5">
        <v>1984</v>
      </c>
      <c r="B7" s="14"/>
      <c r="C7" s="14"/>
    </row>
    <row r="8" spans="1:3" ht="14.25">
      <c r="A8" s="5">
        <v>1985</v>
      </c>
      <c r="B8" s="14"/>
      <c r="C8" s="14"/>
    </row>
    <row r="9" spans="1:3" ht="14.25">
      <c r="A9" s="5">
        <v>1986</v>
      </c>
      <c r="B9" s="15"/>
      <c r="C9" s="15"/>
    </row>
    <row r="10" spans="1:3" ht="14.25">
      <c r="A10" s="5">
        <v>1987</v>
      </c>
      <c r="B10" s="15"/>
      <c r="C10" s="15"/>
    </row>
    <row r="11" spans="1:3" ht="14.25">
      <c r="A11" s="5">
        <v>1988</v>
      </c>
      <c r="B11" s="15"/>
      <c r="C11" s="15"/>
    </row>
    <row r="12" spans="1:3" ht="14.25">
      <c r="A12" s="5">
        <v>1989</v>
      </c>
      <c r="B12" s="15"/>
      <c r="C12" s="15"/>
    </row>
    <row r="13" spans="1:3" ht="14.25">
      <c r="A13" s="5">
        <v>1990</v>
      </c>
      <c r="B13" s="15"/>
      <c r="C13" s="15"/>
    </row>
    <row r="14" spans="1:3" ht="14.25">
      <c r="A14" s="5">
        <v>1991</v>
      </c>
      <c r="B14" s="15"/>
      <c r="C14" s="15"/>
    </row>
    <row r="15" spans="1:3" ht="14.25">
      <c r="A15" s="5">
        <v>1992</v>
      </c>
      <c r="B15" s="15"/>
      <c r="C15" s="15"/>
    </row>
    <row r="16" spans="1:3" ht="14.25">
      <c r="A16" s="5">
        <v>1993</v>
      </c>
      <c r="B16" s="15"/>
      <c r="C16" s="15"/>
    </row>
    <row r="17" spans="1:3" ht="14.25">
      <c r="A17" s="5">
        <v>1994</v>
      </c>
      <c r="B17" s="15"/>
      <c r="C17" s="15"/>
    </row>
    <row r="18" spans="1:3" ht="14.25">
      <c r="A18" s="5">
        <v>1995</v>
      </c>
      <c r="B18" s="15"/>
      <c r="C18" s="15"/>
    </row>
    <row r="19" spans="1:3" ht="14.25">
      <c r="A19" s="5">
        <v>1996</v>
      </c>
      <c r="B19" s="15"/>
      <c r="C19" s="15"/>
    </row>
    <row r="20" spans="1:3" ht="14.25">
      <c r="A20" s="5">
        <v>1997</v>
      </c>
      <c r="B20" s="15"/>
      <c r="C20" s="15"/>
    </row>
    <row r="21" spans="1:3" ht="14.25">
      <c r="A21" s="5">
        <v>1998</v>
      </c>
      <c r="B21" s="20">
        <v>45848</v>
      </c>
      <c r="C21" s="20">
        <v>12019</v>
      </c>
    </row>
    <row r="22" spans="1:3" ht="14.25">
      <c r="A22" s="5">
        <v>1999</v>
      </c>
      <c r="B22" s="20">
        <v>46303</v>
      </c>
      <c r="C22" s="20">
        <v>11958</v>
      </c>
    </row>
    <row r="23" spans="1:3" ht="14.25">
      <c r="A23" s="5">
        <v>2000</v>
      </c>
      <c r="B23" s="20">
        <v>46688</v>
      </c>
      <c r="C23" s="20">
        <v>11973</v>
      </c>
    </row>
    <row r="24" spans="1:3" ht="14.25">
      <c r="A24" s="5">
        <v>2001</v>
      </c>
      <c r="B24" s="20">
        <v>47359</v>
      </c>
      <c r="C24" s="20">
        <v>11831</v>
      </c>
    </row>
    <row r="25" spans="1:3" ht="14.25">
      <c r="A25" s="5">
        <v>2002</v>
      </c>
      <c r="B25" s="20">
        <v>47676</v>
      </c>
      <c r="C25" s="20">
        <v>11683</v>
      </c>
    </row>
    <row r="26" spans="1:3" ht="14.25">
      <c r="A26" s="5">
        <v>2003</v>
      </c>
      <c r="B26" s="20">
        <v>48050</v>
      </c>
      <c r="C26" s="20">
        <v>11784</v>
      </c>
    </row>
    <row r="27" spans="1:3" ht="14.25">
      <c r="A27" s="5">
        <v>2004</v>
      </c>
      <c r="B27" s="20">
        <v>48411</v>
      </c>
      <c r="C27" s="20">
        <v>11872</v>
      </c>
    </row>
    <row r="28" spans="1:3" ht="14.25">
      <c r="A28" s="9">
        <v>2005</v>
      </c>
      <c r="B28" s="20">
        <v>48741</v>
      </c>
      <c r="C28" s="20">
        <v>12023</v>
      </c>
    </row>
    <row r="29" spans="1:3" ht="14.25">
      <c r="A29" s="5">
        <v>2006</v>
      </c>
      <c r="B29" s="20">
        <v>49273</v>
      </c>
      <c r="C29" s="20">
        <v>12188</v>
      </c>
    </row>
    <row r="30" spans="1:3" ht="14.25">
      <c r="A30" s="9">
        <v>2007</v>
      </c>
      <c r="B30" s="20">
        <v>50024</v>
      </c>
      <c r="C30" s="20">
        <v>12403</v>
      </c>
    </row>
    <row r="31" spans="1:3" ht="14.25">
      <c r="A31" s="5">
        <v>2008</v>
      </c>
      <c r="B31" s="20">
        <v>51031</v>
      </c>
      <c r="C31" s="20">
        <v>12595</v>
      </c>
    </row>
    <row r="32" spans="1:3" ht="14.25">
      <c r="A32" s="9">
        <v>2009</v>
      </c>
      <c r="B32" s="20">
        <v>51885</v>
      </c>
      <c r="C32" s="20">
        <v>12670</v>
      </c>
    </row>
    <row r="33" spans="1:3" ht="14.25">
      <c r="A33" s="5">
        <v>2010</v>
      </c>
      <c r="B33" s="20">
        <v>51892</v>
      </c>
      <c r="C33" s="20">
        <v>12530</v>
      </c>
    </row>
    <row r="34" spans="1:3" ht="14.25">
      <c r="A34" s="9">
        <v>2011</v>
      </c>
      <c r="B34" s="20">
        <v>51945</v>
      </c>
      <c r="C34" s="20">
        <v>12711</v>
      </c>
    </row>
    <row r="35" spans="1:3" ht="14.25">
      <c r="A35" s="5">
        <v>2012</v>
      </c>
      <c r="B35" s="20">
        <v>52078</v>
      </c>
      <c r="C35" s="20">
        <v>12967</v>
      </c>
    </row>
    <row r="36" spans="1:3" ht="14.25">
      <c r="A36" s="9">
        <v>2013</v>
      </c>
      <c r="B36" s="20">
        <v>52326</v>
      </c>
      <c r="C36" s="20">
        <v>13106</v>
      </c>
    </row>
    <row r="37" spans="1:3" ht="14.25">
      <c r="A37" s="5">
        <v>2014</v>
      </c>
      <c r="B37" s="20">
        <v>52744</v>
      </c>
      <c r="C37" s="20">
        <v>13290</v>
      </c>
    </row>
    <row r="38" spans="1:3" ht="14.25">
      <c r="A38" s="11"/>
      <c r="B38" s="11"/>
      <c r="C38" s="11"/>
    </row>
    <row r="39" spans="1:3" ht="14.25">
      <c r="A39" s="11"/>
      <c r="B39" s="11"/>
      <c r="C39" s="11"/>
    </row>
    <row r="40" spans="1:3" ht="14.25">
      <c r="A40" s="11"/>
      <c r="B40" s="11"/>
      <c r="C4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E16">
      <selection activeCell="F35" sqref="F35:K36"/>
    </sheetView>
  </sheetViews>
  <sheetFormatPr defaultColWidth="11.421875" defaultRowHeight="15"/>
  <sheetData>
    <row r="1" spans="1:15" ht="14.25">
      <c r="A1" s="23" t="s">
        <v>41</v>
      </c>
      <c r="B1" s="23" t="s">
        <v>1</v>
      </c>
      <c r="C1" s="23"/>
      <c r="D1" s="23" t="s">
        <v>61</v>
      </c>
      <c r="E1" s="23"/>
      <c r="F1" s="23" t="s">
        <v>42</v>
      </c>
      <c r="G1" s="23"/>
      <c r="H1" s="24" t="s">
        <v>46</v>
      </c>
      <c r="I1" s="24"/>
      <c r="J1" s="24" t="s">
        <v>47</v>
      </c>
      <c r="K1" s="24"/>
      <c r="L1" s="22" t="s">
        <v>62</v>
      </c>
      <c r="M1" s="22"/>
      <c r="N1" s="22" t="s">
        <v>62</v>
      </c>
      <c r="O1" s="22"/>
    </row>
    <row r="2" spans="1:15" ht="14.25">
      <c r="A2" s="23"/>
      <c r="B2" s="5" t="s">
        <v>50</v>
      </c>
      <c r="C2" s="5" t="s">
        <v>0</v>
      </c>
      <c r="D2" s="17" t="s">
        <v>50</v>
      </c>
      <c r="E2" s="17" t="s">
        <v>0</v>
      </c>
      <c r="F2" s="5" t="s">
        <v>50</v>
      </c>
      <c r="G2" s="5" t="s">
        <v>0</v>
      </c>
      <c r="H2" s="4" t="s">
        <v>50</v>
      </c>
      <c r="I2" s="4" t="s">
        <v>0</v>
      </c>
      <c r="J2" s="4" t="s">
        <v>50</v>
      </c>
      <c r="K2" s="4" t="s">
        <v>0</v>
      </c>
      <c r="L2" s="4" t="s">
        <v>50</v>
      </c>
      <c r="M2" s="4" t="s">
        <v>0</v>
      </c>
      <c r="N2" s="4" t="s">
        <v>50</v>
      </c>
      <c r="O2" s="4" t="s">
        <v>0</v>
      </c>
    </row>
    <row r="3" spans="1:11" ht="14.25">
      <c r="A3" s="5"/>
      <c r="B3" s="5"/>
      <c r="C3" s="5"/>
      <c r="D3" s="17"/>
      <c r="E3" s="17"/>
      <c r="F3" s="5"/>
      <c r="G3" s="5"/>
      <c r="H3" s="4"/>
      <c r="I3" s="4"/>
      <c r="J3" s="4"/>
      <c r="K3" s="4"/>
    </row>
    <row r="4" spans="1:11" ht="14.25">
      <c r="A4" s="5"/>
      <c r="B4" s="5"/>
      <c r="C4" s="5"/>
      <c r="D4" s="17"/>
      <c r="E4" s="17"/>
      <c r="F4" s="5"/>
      <c r="G4" s="5"/>
      <c r="H4" s="4"/>
      <c r="I4" s="4"/>
      <c r="J4" s="4"/>
      <c r="K4" s="4"/>
    </row>
    <row r="5" spans="1:11" ht="14.25">
      <c r="A5" s="5"/>
      <c r="B5" s="5"/>
      <c r="C5" s="5"/>
      <c r="D5" s="17"/>
      <c r="E5" s="17"/>
      <c r="F5" s="5"/>
      <c r="G5" s="5"/>
      <c r="H5" s="4"/>
      <c r="I5" s="4"/>
      <c r="J5" s="4"/>
      <c r="K5" s="4"/>
    </row>
    <row r="6" spans="1:11" ht="14.25">
      <c r="A6" s="5"/>
      <c r="B6" s="5"/>
      <c r="C6" s="5"/>
      <c r="D6" s="17"/>
      <c r="E6" s="17"/>
      <c r="F6" s="5"/>
      <c r="G6" s="5"/>
      <c r="H6" s="4"/>
      <c r="I6" s="4"/>
      <c r="J6" s="4"/>
      <c r="K6" s="4"/>
    </row>
    <row r="7" spans="1:11" ht="14.25">
      <c r="A7" s="5"/>
      <c r="B7" s="5"/>
      <c r="C7" s="5"/>
      <c r="D7" s="17"/>
      <c r="E7" s="17"/>
      <c r="F7" s="5"/>
      <c r="G7" s="5"/>
      <c r="H7" s="4"/>
      <c r="I7" s="4"/>
      <c r="J7" s="4"/>
      <c r="K7" s="4"/>
    </row>
    <row r="8" spans="1:11" ht="14.25">
      <c r="A8" s="5"/>
      <c r="B8" s="5"/>
      <c r="C8" s="5"/>
      <c r="D8" s="17"/>
      <c r="E8" s="17"/>
      <c r="F8" s="5"/>
      <c r="G8" s="5"/>
      <c r="H8" s="4"/>
      <c r="I8" s="4"/>
      <c r="J8" s="4"/>
      <c r="K8" s="4"/>
    </row>
    <row r="9" spans="1:11" ht="14.25">
      <c r="A9" s="5"/>
      <c r="B9" s="5"/>
      <c r="C9" s="5"/>
      <c r="D9" s="17"/>
      <c r="E9" s="17"/>
      <c r="F9" s="5"/>
      <c r="G9" s="5"/>
      <c r="H9" s="4"/>
      <c r="I9" s="4"/>
      <c r="J9" s="4"/>
      <c r="K9" s="4"/>
    </row>
    <row r="10" spans="1:11" ht="14.25">
      <c r="A10" s="5"/>
      <c r="B10" s="5"/>
      <c r="C10" s="5"/>
      <c r="D10" s="17"/>
      <c r="E10" s="17"/>
      <c r="F10" s="5"/>
      <c r="G10" s="5"/>
      <c r="H10" s="4"/>
      <c r="I10" s="4"/>
      <c r="J10" s="4"/>
      <c r="K10" s="4"/>
    </row>
    <row r="11" spans="1:11" ht="14.25">
      <c r="A11" s="5"/>
      <c r="B11" s="5"/>
      <c r="C11" s="5"/>
      <c r="D11" s="17"/>
      <c r="E11" s="17"/>
      <c r="F11" s="5"/>
      <c r="G11" s="5"/>
      <c r="H11" s="4"/>
      <c r="I11" s="4"/>
      <c r="J11" s="4"/>
      <c r="K11" s="4"/>
    </row>
    <row r="12" spans="1:11" ht="14.25">
      <c r="A12" s="5">
        <v>1989</v>
      </c>
      <c r="B12" s="6"/>
      <c r="C12" s="6"/>
      <c r="D12" s="6"/>
      <c r="E12" s="6"/>
      <c r="F12" s="7"/>
      <c r="G12" s="7"/>
      <c r="H12" s="8"/>
      <c r="I12" s="8"/>
      <c r="J12" s="8"/>
      <c r="K12" s="8"/>
    </row>
    <row r="13" spans="1:11" ht="14.25">
      <c r="A13" s="5">
        <v>1990</v>
      </c>
      <c r="B13" s="6"/>
      <c r="C13" s="6"/>
      <c r="D13" s="6"/>
      <c r="E13" s="6"/>
      <c r="F13" s="7"/>
      <c r="G13" s="7"/>
      <c r="H13" s="8"/>
      <c r="I13" s="8"/>
      <c r="J13" s="8"/>
      <c r="K13" s="8"/>
    </row>
    <row r="14" spans="1:11" ht="14.25">
      <c r="A14" s="5">
        <v>1991</v>
      </c>
      <c r="B14" s="6"/>
      <c r="C14" s="6"/>
      <c r="D14" s="6"/>
      <c r="E14" s="6"/>
      <c r="F14" s="7"/>
      <c r="G14" s="7"/>
      <c r="H14" s="8"/>
      <c r="I14" s="8"/>
      <c r="J14" s="8"/>
      <c r="K14" s="8"/>
    </row>
    <row r="15" spans="1:11" ht="14.25">
      <c r="A15" s="5">
        <v>1992</v>
      </c>
      <c r="B15" s="6"/>
      <c r="C15" s="6"/>
      <c r="D15" s="6"/>
      <c r="E15" s="6"/>
      <c r="F15" s="7"/>
      <c r="G15" s="7"/>
      <c r="H15" s="8"/>
      <c r="I15" s="8"/>
      <c r="J15" s="8"/>
      <c r="K15" s="8"/>
    </row>
    <row r="16" spans="1:11" ht="14.25">
      <c r="A16" s="5">
        <v>1993</v>
      </c>
      <c r="B16" s="6"/>
      <c r="C16" s="6"/>
      <c r="D16" s="6"/>
      <c r="E16" s="6"/>
      <c r="F16" s="7"/>
      <c r="G16" s="7"/>
      <c r="H16" s="8"/>
      <c r="I16" s="8"/>
      <c r="J16" s="8"/>
      <c r="K16" s="8"/>
    </row>
    <row r="17" spans="1:11" ht="14.25">
      <c r="A17" s="5">
        <v>1994</v>
      </c>
      <c r="B17" s="6"/>
      <c r="C17" s="6"/>
      <c r="D17" s="6"/>
      <c r="E17" s="6"/>
      <c r="F17" s="7"/>
      <c r="G17" s="7"/>
      <c r="H17" s="8"/>
      <c r="I17" s="8"/>
      <c r="J17" s="8"/>
      <c r="K17" s="8"/>
    </row>
    <row r="18" spans="1:11" ht="14.25">
      <c r="A18" s="5">
        <v>1995</v>
      </c>
      <c r="B18" s="6"/>
      <c r="C18" s="6"/>
      <c r="D18" s="6"/>
      <c r="E18" s="6"/>
      <c r="F18" s="7"/>
      <c r="G18" s="7"/>
      <c r="H18" s="8"/>
      <c r="I18" s="8"/>
      <c r="J18" s="8"/>
      <c r="K18" s="8"/>
    </row>
    <row r="19" spans="1:11" ht="14.25">
      <c r="A19" s="5">
        <v>1996</v>
      </c>
      <c r="B19" s="2">
        <v>11</v>
      </c>
      <c r="C19" s="2">
        <v>10</v>
      </c>
      <c r="D19" s="2">
        <f>D18+B19-Other!F10</f>
        <v>11</v>
      </c>
      <c r="E19" s="2">
        <f>E18+C19-Other!G10</f>
        <v>10</v>
      </c>
      <c r="F19" s="7"/>
      <c r="G19" s="7"/>
      <c r="H19" s="8"/>
      <c r="I19" s="8"/>
      <c r="J19" s="8"/>
      <c r="K19" s="8"/>
    </row>
    <row r="20" spans="1:15" ht="14.25">
      <c r="A20" s="5">
        <v>1997</v>
      </c>
      <c r="B20" s="2">
        <v>5</v>
      </c>
      <c r="C20" s="2">
        <v>7</v>
      </c>
      <c r="D20" s="2">
        <f>D19+B20-Other!F11</f>
        <v>16</v>
      </c>
      <c r="E20" s="2">
        <f>E19+C20-Other!G11</f>
        <v>17</v>
      </c>
      <c r="F20" s="7">
        <f>1000*B20/((Population!B20+Population!B21)/2)</f>
        <v>0.03680841587620594</v>
      </c>
      <c r="G20" s="7">
        <f>1000*C20/((Population!C20+Population!C21)/2)</f>
        <v>0.0517410875976613</v>
      </c>
      <c r="H20" s="8">
        <f>B20/(('S-sex couples'!B20+'S-sex couples'!B21)*0.5)</f>
        <v>0.045716948269352915</v>
      </c>
      <c r="I20" s="8">
        <f>C20/(('S-sex couples'!C20+'S-sex couples'!C21)*0.5)</f>
        <v>0.07513481063398</v>
      </c>
      <c r="J20" s="8">
        <f>B20/(('S-sex couples'!D20+'S-sex couples'!D21)*0.5)</f>
        <v>0.026668219823789203</v>
      </c>
      <c r="K20" s="8">
        <f>C20/(('S-sex couples'!E20+'S-sex couples'!E21)*0.5)</f>
        <v>0.04382863953648834</v>
      </c>
      <c r="L20" s="21">
        <f>B20/(('S-sex couples'!B20+'S-sex couples'!B21)*0.5-(D19+D20)*0.5)</f>
        <v>0.0521547037857952</v>
      </c>
      <c r="M20" s="21">
        <f>C20/(('S-sex couples'!C20+'S-sex couples'!C21)*0.5-(E19+E20)*0.5)</f>
        <v>0.08786698745648543</v>
      </c>
      <c r="N20" s="21">
        <f>B20/(('S-sex couples'!D20+'S-sex couples'!D21)*0.5-('S-s marriages'!D19+'S-s marriages'!D20)*0.5)</f>
        <v>0.028737435705735094</v>
      </c>
      <c r="O20" s="21">
        <f>C20/(('S-sex couples'!E20+'S-sex couples'!E21)*0.5-('S-s marriages'!E19+'S-s marriages'!E20)*0.5)</f>
        <v>0.04787538611498902</v>
      </c>
    </row>
    <row r="21" spans="1:15" ht="14.25">
      <c r="A21" s="5">
        <v>1998</v>
      </c>
      <c r="B21" s="2">
        <v>5</v>
      </c>
      <c r="C21" s="2">
        <v>6</v>
      </c>
      <c r="D21" s="2">
        <f>D20+B21-Other!F12</f>
        <v>19</v>
      </c>
      <c r="E21" s="2">
        <f>E20+C21-Other!G12</f>
        <v>23</v>
      </c>
      <c r="F21" s="7">
        <f>1000*B21/((Population!B21+Population!B22)/2)</f>
        <v>0.03642589152369504</v>
      </c>
      <c r="G21" s="7">
        <f>1000*C21/((Population!C21+Population!C22)/2)</f>
        <v>0.04386558123722872</v>
      </c>
      <c r="H21" s="8">
        <f>B21/(('S-sex couples'!B21+'S-sex couples'!B22)*0.5)</f>
        <v>0.022780919722225866</v>
      </c>
      <c r="I21" s="8">
        <f>C21/(('S-sex couples'!C21+'S-sex couples'!C22)*0.5)</f>
        <v>0.03209138256522252</v>
      </c>
      <c r="J21" s="8">
        <f>B21/(('S-sex couples'!D21+'S-sex couples'!D22)*0.5)</f>
        <v>0.013288869837965088</v>
      </c>
      <c r="K21" s="8">
        <f>C21/(('S-sex couples'!E21+'S-sex couples'!E22)*0.5)</f>
        <v>0.018719973163046473</v>
      </c>
      <c r="L21" s="21">
        <f>B21/(('S-sex couples'!B21+'S-sex couples'!B22)*0.5-(D20+D21)*0.5)</f>
        <v>0.024754690914909613</v>
      </c>
      <c r="M21" s="21">
        <f>C21/(('S-sex couples'!C21+'S-sex couples'!C22)*0.5-(E20+E21)*0.5)</f>
        <v>0.03593544269590565</v>
      </c>
      <c r="N21" s="21">
        <f>B21/(('S-sex couples'!D21+'S-sex couples'!D22)*0.5-('S-s marriages'!D20+'S-s marriages'!D21)*0.5)</f>
        <v>0.013937098862420541</v>
      </c>
      <c r="O21" s="21">
        <f>C21/(('S-sex couples'!E21+'S-sex couples'!E22)*0.5-('S-s marriages'!E20+'S-s marriages'!E21)*0.5)</f>
        <v>0.019965839779193785</v>
      </c>
    </row>
    <row r="22" spans="1:15" ht="14.25">
      <c r="A22" s="5">
        <v>1999</v>
      </c>
      <c r="B22" s="2">
        <v>6</v>
      </c>
      <c r="C22" s="2">
        <v>5</v>
      </c>
      <c r="D22" s="2">
        <f>D21+B22-Other!F13</f>
        <v>25</v>
      </c>
      <c r="E22" s="2">
        <f>E21+C22-Other!G13</f>
        <v>27</v>
      </c>
      <c r="F22" s="7">
        <f>1000*B22/((Population!B22+Population!B23)/2)</f>
        <v>0.043204164881494575</v>
      </c>
      <c r="G22" s="7">
        <f>1000*C22/((Population!C22+Population!C23)/2)</f>
        <v>0.036099779791343274</v>
      </c>
      <c r="H22" s="8">
        <f>B22/(('S-sex couples'!B22+'S-sex couples'!B23)*0.5)</f>
        <v>0.02715146144098779</v>
      </c>
      <c r="I22" s="8">
        <f>C22/(('S-sex couples'!C22+'S-sex couples'!C23)*0.5)</f>
        <v>0.026561212279227184</v>
      </c>
      <c r="J22" s="8">
        <f>B22/(('S-sex couples'!D22+'S-sex couples'!D23)*0.5)</f>
        <v>0.015838352507242876</v>
      </c>
      <c r="K22" s="8">
        <f>C22/(('S-sex couples'!E22+'S-sex couples'!E23)*0.5)</f>
        <v>0.015494040496215859</v>
      </c>
      <c r="L22" s="21">
        <f>B22/(('S-sex couples'!B22+'S-sex couples'!B23)*0.5-(D21+D22)*0.5)</f>
        <v>0.030153393327194772</v>
      </c>
      <c r="M22" s="21">
        <f>C22/(('S-sex couples'!C22+'S-sex couples'!C23)*0.5-(E21+E22)*0.5)</f>
        <v>0.03062891828094338</v>
      </c>
      <c r="N22" s="21">
        <f>B22/(('S-sex couples'!D22+'S-sex couples'!D23)*0.5-('S-s marriages'!D21+'S-s marriages'!D22)*0.5)</f>
        <v>0.016814857877458247</v>
      </c>
      <c r="O22" s="21">
        <f>C22/(('S-sex couples'!E22+'S-sex couples'!E23)*0.5-('S-s marriages'!E21+'S-s marriages'!E22)*0.5)</f>
        <v>0.016795165357136425</v>
      </c>
    </row>
    <row r="23" spans="1:15" ht="14.25">
      <c r="A23" s="5">
        <v>2000</v>
      </c>
      <c r="B23" s="2">
        <v>5</v>
      </c>
      <c r="C23" s="2">
        <v>7</v>
      </c>
      <c r="D23" s="2">
        <f>D22+B23-Other!F14</f>
        <v>27</v>
      </c>
      <c r="E23" s="2">
        <f>E22+C23-Other!G14</f>
        <v>32</v>
      </c>
      <c r="F23" s="7">
        <f>1000*B23/((Population!B23+Population!B24)/2)</f>
        <v>0.03551956239899125</v>
      </c>
      <c r="G23" s="7">
        <f>1000*C23/((Population!C23+Population!C24)/2)</f>
        <v>0.04984423676012461</v>
      </c>
      <c r="H23" s="8">
        <f>B23/(('S-sex couples'!B23+'S-sex couples'!B24)*0.5)</f>
        <v>0.022447859122982795</v>
      </c>
      <c r="I23" s="8">
        <f>C23/(('S-sex couples'!C23+'S-sex couples'!C24)*0.5)</f>
        <v>0.03689256847168477</v>
      </c>
      <c r="J23" s="8">
        <f>B23/(('S-sex couples'!D23+'S-sex couples'!D24)*0.5)</f>
        <v>0.01309458448840663</v>
      </c>
      <c r="K23" s="8">
        <f>C23/(('S-sex couples'!E23+'S-sex couples'!E24)*0.5)</f>
        <v>0.021520664941816117</v>
      </c>
      <c r="L23" s="21">
        <f>B23/(('S-sex couples'!B23+'S-sex couples'!B24)*0.5-(D22+D23)*0.5)</f>
        <v>0.025414460289117948</v>
      </c>
      <c r="M23" s="21">
        <f>C23/(('S-sex couples'!C23+'S-sex couples'!C24)*0.5-(E22+E23)*0.5)</f>
        <v>0.04368444330199224</v>
      </c>
      <c r="N23" s="21">
        <f>B23/(('S-sex couples'!D23+'S-sex couples'!D24)*0.5-('S-s marriages'!D22+'S-s marriages'!D23)*0.5)</f>
        <v>0.01405136797936045</v>
      </c>
      <c r="O23" s="21">
        <f>C23/(('S-sex couples'!E23+'S-sex couples'!E24)*0.5-('S-s marriages'!E22+'S-s marriages'!E23)*0.5)</f>
        <v>0.023667137800489815</v>
      </c>
    </row>
    <row r="24" spans="1:15" ht="14.25">
      <c r="A24" s="5">
        <v>2001</v>
      </c>
      <c r="B24" s="2">
        <v>5</v>
      </c>
      <c r="C24" s="2">
        <v>8</v>
      </c>
      <c r="D24" s="2">
        <f>D23+B24-Other!F15</f>
        <v>30</v>
      </c>
      <c r="E24" s="2">
        <f>E23+C24-Other!G15</f>
        <v>38</v>
      </c>
      <c r="F24" s="7">
        <f>1000*B24/((Population!B24+Population!B25)/2)</f>
        <v>0.03504836674610963</v>
      </c>
      <c r="G24" s="7">
        <f>1000*C24/((Population!C24+Population!C25)/2)</f>
        <v>0.05621609466790342</v>
      </c>
      <c r="H24" s="8">
        <f>B24/(('S-sex couples'!B24+'S-sex couples'!B25)*0.5)</f>
        <v>0.022315689255098276</v>
      </c>
      <c r="I24" s="8">
        <f>C24/(('S-sex couples'!C24+'S-sex couples'!C25)*0.5)</f>
        <v>0.04191468590522806</v>
      </c>
      <c r="J24" s="8">
        <f>B24/(('S-sex couples'!D24+'S-sex couples'!D25)*0.5)</f>
        <v>0.013017485398807328</v>
      </c>
      <c r="K24" s="8">
        <f>C24/(('S-sex couples'!E24+'S-sex couples'!E25)*0.5)</f>
        <v>0.02445023344471637</v>
      </c>
      <c r="L24" s="21">
        <f>B24/(('S-sex couples'!B24+'S-sex couples'!B25)*0.5-(D23+D24)*0.5)</f>
        <v>0.02556791320982088</v>
      </c>
      <c r="M24" s="21">
        <f>C24/(('S-sex couples'!C24+'S-sex couples'!C25)*0.5-(E23+E24)*0.5)</f>
        <v>0.051326833944668</v>
      </c>
      <c r="N24" s="21">
        <f>B24/(('S-sex couples'!D24+'S-sex couples'!D25)*0.5-('S-s marriages'!D23+'S-s marriages'!D24)*0.5)</f>
        <v>0.014060791438080382</v>
      </c>
      <c r="O24" s="21">
        <f>C24/(('S-sex couples'!E24+'S-sex couples'!E25)*0.5-('S-s marriages'!E23+'S-s marriages'!E24)*0.5)</f>
        <v>0.027378953880289082</v>
      </c>
    </row>
    <row r="25" spans="1:15" ht="14.25">
      <c r="A25" s="5">
        <v>2002</v>
      </c>
      <c r="B25" s="2">
        <v>5</v>
      </c>
      <c r="C25" s="2">
        <v>4</v>
      </c>
      <c r="D25" s="2">
        <f>D24+B25-Other!F16</f>
        <v>32</v>
      </c>
      <c r="E25" s="2">
        <f>E24+C25-Other!G16</f>
        <v>41</v>
      </c>
      <c r="F25" s="7">
        <f>1000*B25/((Population!B25+Population!B26)/2)</f>
        <v>0.034753959344818355</v>
      </c>
      <c r="G25" s="7">
        <f>1000*C25/((Population!C25+Population!C26)/2)</f>
        <v>0.027844585446331303</v>
      </c>
      <c r="H25" s="8">
        <f>B25/(('S-sex couples'!B25+'S-sex couples'!B26)*0.5)</f>
        <v>0.022195117544676658</v>
      </c>
      <c r="I25" s="8">
        <f>C25/(('S-sex couples'!C25+'S-sex couples'!C26)*0.5)</f>
        <v>0.0208441103897833</v>
      </c>
      <c r="J25" s="8">
        <f>B25/(('S-sex couples'!D25+'S-sex couples'!D26)*0.5)</f>
        <v>0.012947151901061386</v>
      </c>
      <c r="K25" s="8">
        <f>C25/(('S-sex couples'!E25+'S-sex couples'!E26)*0.5)</f>
        <v>0.01215906439404026</v>
      </c>
      <c r="L25" s="21">
        <f>B25/(('S-sex couples'!B25+'S-sex couples'!B26)*0.5-(D24+D25)*0.5)</f>
        <v>0.025736743891139332</v>
      </c>
      <c r="M25" s="21">
        <f>C25/(('S-sex couples'!C25+'S-sex couples'!C26)*0.5-(E24+E25)*0.5)</f>
        <v>0.026246593438233528</v>
      </c>
      <c r="N25" s="21">
        <f>B25/(('S-sex couples'!D25+'S-sex couples'!D26)*0.5-('S-s marriages'!D24+'S-s marriages'!D25)*0.5)</f>
        <v>0.014077158369045205</v>
      </c>
      <c r="O25" s="21">
        <f>C25/(('S-sex couples'!E25+'S-sex couples'!E26)*0.5-('S-s marriages'!E24+'S-s marriages'!E25)*0.5)</f>
        <v>0.013818229754877042</v>
      </c>
    </row>
    <row r="26" spans="1:15" ht="14.25">
      <c r="A26" s="5">
        <v>2003</v>
      </c>
      <c r="B26" s="2">
        <v>7</v>
      </c>
      <c r="C26" s="2">
        <v>6</v>
      </c>
      <c r="D26" s="2">
        <f>D25+B26-Other!F17</f>
        <v>37</v>
      </c>
      <c r="E26" s="2">
        <f>E25+C26-Other!G17</f>
        <v>46</v>
      </c>
      <c r="F26" s="7">
        <f>1000*B26/((Population!B26+Population!B27)/2)</f>
        <v>0.04832785617630002</v>
      </c>
      <c r="G26" s="7">
        <f>1000*C26/((Population!C26+Population!C27)/2)</f>
        <v>0.04147183543975697</v>
      </c>
      <c r="H26" s="8">
        <f>B26/(('S-sex couples'!B26+'S-sex couples'!B27)*0.5)</f>
        <v>0.030834134249970474</v>
      </c>
      <c r="I26" s="8">
        <f>C26/(('S-sex couples'!C26+'S-sex couples'!C27)*0.5)</f>
        <v>0.031025650611771535</v>
      </c>
      <c r="J26" s="8">
        <f>B26/(('S-sex couples'!D26+'S-sex couples'!D27)*0.5)</f>
        <v>0.017986578312482775</v>
      </c>
      <c r="K26" s="8">
        <f>C26/(('S-sex couples'!E26+'S-sex couples'!E27)*0.5)</f>
        <v>0.018098296190200064</v>
      </c>
      <c r="L26" s="21">
        <f>B26/(('S-sex couples'!B26+'S-sex couples'!B27)*0.5-(D25+D26)*0.5)</f>
        <v>0.03635964530231045</v>
      </c>
      <c r="M26" s="21">
        <f>C26/(('S-sex couples'!C26+'S-sex couples'!C27)*0.5-(E25+E26)*0.5)</f>
        <v>0.0400297901698444</v>
      </c>
      <c r="N26" s="21">
        <f>B26/(('S-sex couples'!D26+'S-sex couples'!D27)*0.5-('S-s marriages'!D25+'S-s marriages'!D26)*0.5)</f>
        <v>0.019736151339966257</v>
      </c>
      <c r="O26" s="21">
        <f>C26/(('S-sex couples'!E26+'S-sex couples'!E27)*0.5-('S-s marriages'!E25+'S-s marriages'!E26)*0.5)</f>
        <v>0.020831675479159782</v>
      </c>
    </row>
    <row r="27" spans="1:15" ht="14.25">
      <c r="A27" s="5">
        <v>2004</v>
      </c>
      <c r="B27" s="2">
        <v>12</v>
      </c>
      <c r="C27" s="2">
        <v>8</v>
      </c>
      <c r="D27" s="2">
        <f>D26+B27-Other!F18</f>
        <v>46</v>
      </c>
      <c r="E27" s="2">
        <f>E26+C27-Other!G18</f>
        <v>53</v>
      </c>
      <c r="F27" s="7">
        <f>1000*B27/((Population!B27+Population!B28)/2)</f>
        <v>0.08203137016313988</v>
      </c>
      <c r="G27" s="7">
        <f>1000*C27/((Population!C27+Population!C28)/2)</f>
        <v>0.05487420089444948</v>
      </c>
      <c r="H27" s="8">
        <f>B27/(('S-sex couples'!B27+'S-sex couples'!B28)*0.5)</f>
        <v>0.052452405670577115</v>
      </c>
      <c r="I27" s="8">
        <f>C27/(('S-sex couples'!C27+'S-sex couples'!C28)*0.5)</f>
        <v>0.041049708785669055</v>
      </c>
      <c r="J27" s="8">
        <f>B27/(('S-sex couples'!D27+'S-sex couples'!D28)*0.5)</f>
        <v>0.030597236641169985</v>
      </c>
      <c r="K27" s="8">
        <f>C27/(('S-sex couples'!E27+'S-sex couples'!E28)*0.5)</f>
        <v>0.023945663458306943</v>
      </c>
      <c r="L27" s="21">
        <f>B27/(('S-sex couples'!B27+'S-sex couples'!B28)*0.5-(D26+D27)*0.5)</f>
        <v>0.06407558184766532</v>
      </c>
      <c r="M27" s="21">
        <f>C27/(('S-sex couples'!C27+'S-sex couples'!C28)*0.5-(E26+E27)*0.5)</f>
        <v>0.05502605586919261</v>
      </c>
      <c r="N27" s="21">
        <f>B27/(('S-sex couples'!D27+'S-sex couples'!D28)*0.5-('S-s marriages'!D26+'S-s marriages'!D27)*0.5)</f>
        <v>0.03421803297181221</v>
      </c>
      <c r="O27" s="21">
        <f>C27/(('S-sex couples'!E27+'S-sex couples'!E28)*0.5-('S-s marriages'!E26+'S-s marriages'!E27)*0.5)</f>
        <v>0.028110642928353132</v>
      </c>
    </row>
    <row r="28" spans="1:15" ht="14.25">
      <c r="A28" s="9">
        <v>2005</v>
      </c>
      <c r="B28" s="2">
        <v>6</v>
      </c>
      <c r="C28" s="2">
        <v>7</v>
      </c>
      <c r="D28" s="2">
        <f>D27+B28-Other!F19</f>
        <v>52</v>
      </c>
      <c r="E28" s="2">
        <f>E27+C28-Other!G19</f>
        <v>57</v>
      </c>
      <c r="F28" s="7">
        <f>1000*B28/((Population!B28+Population!B29)/2)</f>
        <v>0.040218251042323</v>
      </c>
      <c r="G28" s="7">
        <f>1000*C28/((Population!C28+Population!C29)/2)</f>
        <v>0.04744218830482284</v>
      </c>
      <c r="H28" s="8">
        <f>B28/(('S-sex couples'!B28+'S-sex couples'!B29)*0.5)</f>
        <v>0.025973435668669862</v>
      </c>
      <c r="I28" s="8">
        <f>C28/(('S-sex couples'!C28+'S-sex couples'!C29)*0.5)</f>
        <v>0.0355723140679609</v>
      </c>
      <c r="J28" s="8">
        <f>B28/(('S-sex couples'!D28+'S-sex couples'!D29)*0.5)</f>
        <v>0.015151170806724089</v>
      </c>
      <c r="K28" s="8">
        <f>C28/(('S-sex couples'!E28+'S-sex couples'!E29)*0.5)</f>
        <v>0.02075051653964386</v>
      </c>
      <c r="L28" s="21">
        <f>B28/(('S-sex couples'!B28+'S-sex couples'!B29)*0.5-(D27+D28)*0.5)</f>
        <v>0.03296608202235924</v>
      </c>
      <c r="M28" s="21">
        <f>C28/(('S-sex couples'!C28+'S-sex couples'!C29)*0.5-(E27+E28)*0.5)</f>
        <v>0.04937148338385093</v>
      </c>
      <c r="N28" s="21">
        <f>B28/(('S-sex couples'!D28+'S-sex couples'!D29)*0.5-('S-s marriages'!D27+'S-s marriages'!D28)*0.5)</f>
        <v>0.017290617822592495</v>
      </c>
      <c r="O28" s="21">
        <f>C28/(('S-sex couples'!E28+'S-sex couples'!E29)*0.5-('S-s marriages'!E27+'S-s marriages'!E28)*0.5)</f>
        <v>0.024792715191913325</v>
      </c>
    </row>
    <row r="29" spans="1:15" ht="14.25">
      <c r="A29" s="9">
        <v>2006</v>
      </c>
      <c r="B29" s="2">
        <v>12</v>
      </c>
      <c r="C29" s="2">
        <v>10</v>
      </c>
      <c r="D29" s="2">
        <f>D28+B29-Other!F20</f>
        <v>62</v>
      </c>
      <c r="E29" s="2">
        <f>E28+C29-Other!G20</f>
        <v>67</v>
      </c>
      <c r="F29" s="7">
        <f>1000*B29/((Population!B29+Population!B30)/2)</f>
        <v>0.07797828304817109</v>
      </c>
      <c r="G29" s="7">
        <f>1000*C29/((Population!C29+Population!C30)/2)</f>
        <v>0.06671447870974198</v>
      </c>
      <c r="H29" s="8">
        <f>B29/(('S-sex couples'!B29+'S-sex couples'!B30)*0.5)</f>
        <v>0.05124956694115934</v>
      </c>
      <c r="I29" s="8">
        <f>C29/(('S-sex couples'!C29+'S-sex couples'!C30)*0.5)</f>
        <v>0.05013544592069936</v>
      </c>
      <c r="J29" s="8">
        <f>B29/(('S-sex couples'!D29+'S-sex couples'!D30)*0.5)</f>
        <v>0.029895580715676284</v>
      </c>
      <c r="K29" s="8">
        <f>C29/(('S-sex couples'!E29+'S-sex couples'!E30)*0.5)</f>
        <v>0.029245676787074626</v>
      </c>
      <c r="L29" s="21">
        <f>B29/(('S-sex couples'!B29+'S-sex couples'!B30)*0.5-(D28+D29)*0.5)</f>
        <v>0.06773984647441193</v>
      </c>
      <c r="M29" s="21">
        <f>C29/(('S-sex couples'!C29+'S-sex couples'!C30)*0.5-(E28+E29)*0.5)</f>
        <v>0.07274860526373987</v>
      </c>
      <c r="N29" s="21">
        <f>B29/(('S-sex couples'!D29+'S-sex couples'!D30)*0.5-('S-s marriages'!D28+'S-s marriages'!D29)*0.5)</f>
        <v>0.0348434969491034</v>
      </c>
      <c r="O29" s="21">
        <f>C29/(('S-sex couples'!E29+'S-sex couples'!E30)*0.5-('S-s marriages'!E28+'S-s marriages'!E29)*0.5)</f>
        <v>0.03572310421772689</v>
      </c>
    </row>
    <row r="30" spans="1:15" ht="14.25">
      <c r="A30" s="9">
        <v>2007</v>
      </c>
      <c r="B30" s="2">
        <v>11</v>
      </c>
      <c r="C30" s="2">
        <v>9</v>
      </c>
      <c r="D30" s="2">
        <f>D29+B30-Other!F21</f>
        <v>72</v>
      </c>
      <c r="E30" s="2">
        <f>E29+C30-Other!G21</f>
        <v>73</v>
      </c>
      <c r="F30" s="7">
        <f>1000*B30/((Population!B30+Population!B31)/2)</f>
        <v>0.06929744985384538</v>
      </c>
      <c r="G30" s="7">
        <f>1000*C30/((Population!C30+Population!C31)/2)</f>
        <v>0.05888915425359633</v>
      </c>
      <c r="H30" s="8">
        <f>B30/(('S-sex couples'!B30+'S-sex couples'!B31)*0.5)</f>
        <v>0.0461718945213983</v>
      </c>
      <c r="I30" s="8">
        <f>C30/(('S-sex couples'!C30+'S-sex couples'!C31)*0.5)</f>
        <v>0.04434691845335884</v>
      </c>
      <c r="J30" s="8">
        <f>B30/(('S-sex couples'!D30+'S-sex couples'!D31)*0.5)</f>
        <v>0.026933605137482337</v>
      </c>
      <c r="K30" s="8">
        <f>C30/(('S-sex couples'!E30+'S-sex couples'!E31)*0.5)</f>
        <v>0.02586903576445932</v>
      </c>
      <c r="L30" s="21">
        <f>B30/(('S-sex couples'!B30+'S-sex couples'!B31)*0.5-(D29+D30)*0.5)</f>
        <v>0.06423726395506381</v>
      </c>
      <c r="M30" s="21">
        <f>C30/(('S-sex couples'!C30+'S-sex couples'!C31)*0.5-(E29+E30)*0.5)</f>
        <v>0.06769699996231533</v>
      </c>
      <c r="N30" s="21">
        <f>B30/(('S-sex couples'!D30+'S-sex couples'!D31)*0.5-('S-s marriages'!D29+'S-s marriages'!D30)*0.5)</f>
        <v>0.03221916341946316</v>
      </c>
      <c r="O30" s="21">
        <f>C30/(('S-sex couples'!E30+'S-sex couples'!E31)*0.5-('S-s marriages'!E29+'S-s marriages'!E30)*0.5)</f>
        <v>0.032385018431393485</v>
      </c>
    </row>
    <row r="31" spans="1:15" ht="14.25">
      <c r="A31" s="9">
        <v>2008</v>
      </c>
      <c r="B31" s="2">
        <v>12</v>
      </c>
      <c r="C31" s="2">
        <v>6</v>
      </c>
      <c r="D31" s="2">
        <f>D30+B31-Other!F22</f>
        <v>80</v>
      </c>
      <c r="E31" s="2">
        <f>E30+C31-Other!G22</f>
        <v>74</v>
      </c>
      <c r="F31" s="7">
        <f>1000*B31/((Population!B31+Population!B32)/2)</f>
        <v>0.07431168798999269</v>
      </c>
      <c r="G31" s="7">
        <f>1000*C31/((Population!C31+Population!C32)/2)</f>
        <v>0.038478434440764056</v>
      </c>
      <c r="H31" s="8">
        <f>B31/(('S-sex couples'!B31+'S-sex couples'!B32)*0.5)</f>
        <v>0.04953313165918778</v>
      </c>
      <c r="I31" s="8">
        <f>C31/(('S-sex couples'!C31+'S-sex couples'!C32)*0.5)</f>
        <v>0.029073794669523263</v>
      </c>
      <c r="J31" s="8">
        <f>B31/(('S-sex couples'!D31+'S-sex couples'!D32)*0.5)</f>
        <v>0.028894326801192874</v>
      </c>
      <c r="K31" s="8">
        <f>C31/(('S-sex couples'!E31+'S-sex couples'!E32)*0.5)</f>
        <v>0.016959713557221905</v>
      </c>
      <c r="L31" s="21">
        <f>B31/(('S-sex couples'!B31+'S-sex couples'!B32)*0.5-(D30+D31)*0.5)</f>
        <v>0.07217520241685883</v>
      </c>
      <c r="M31" s="21">
        <f>C31/(('S-sex couples'!C31+'S-sex couples'!C32)*0.5-(E30+E31)*0.5)</f>
        <v>0.04515644110346989</v>
      </c>
      <c r="N31" s="21">
        <f>B31/(('S-sex couples'!D31+'S-sex couples'!D32)*0.5-('S-s marriages'!D30+'S-s marriages'!D31)*0.5)</f>
        <v>0.035366260658064724</v>
      </c>
      <c r="O31" s="21">
        <f>C31/(('S-sex couples'!E31+'S-sex couples'!E32)*0.5-('S-s marriages'!E30+'S-s marriages'!E31)*0.5)</f>
        <v>0.021407197870583212</v>
      </c>
    </row>
    <row r="32" spans="1:15" ht="14.25">
      <c r="A32" s="9">
        <v>2009</v>
      </c>
      <c r="B32" s="2">
        <v>10</v>
      </c>
      <c r="C32" s="2">
        <v>10</v>
      </c>
      <c r="D32" s="2">
        <f>D31+B32-Other!F23</f>
        <v>84</v>
      </c>
      <c r="E32" s="2">
        <f>E31+C32-Other!G23</f>
        <v>81</v>
      </c>
      <c r="F32" s="7">
        <f>1000*B32/((Population!B32+Population!B33)/2)</f>
        <v>0.06211102967664998</v>
      </c>
      <c r="G32" s="7">
        <f>1000*C32/((Population!C32+Population!C33)/2)</f>
        <v>0.06349327288773754</v>
      </c>
      <c r="H32" s="8">
        <f>B32/(('S-sex couples'!B32+'S-sex couples'!B33)*0.5)</f>
        <v>0.04102285904467689</v>
      </c>
      <c r="I32" s="8">
        <f>C32/(('S-sex couples'!C32+'S-sex couples'!C33)*0.5)</f>
        <v>0.048157269313316355</v>
      </c>
      <c r="J32" s="8">
        <f>B32/(('S-sex couples'!D32+'S-sex couples'!D33)*0.5)</f>
        <v>0.02393000110939485</v>
      </c>
      <c r="K32" s="8">
        <f>C32/(('S-sex couples'!E32+'S-sex couples'!E33)*0.5)</f>
        <v>0.02809174043276787</v>
      </c>
      <c r="L32" s="21">
        <f>B32/(('S-sex couples'!B32+'S-sex couples'!B33)*0.5-(D31+D32)*0.5)</f>
        <v>0.06181748474174479</v>
      </c>
      <c r="M32" s="21">
        <f>C32/(('S-sex couples'!C32+'S-sex couples'!C33)*0.5-(E31+E32)*0.5)</f>
        <v>0.07683266851305814</v>
      </c>
      <c r="N32" s="21">
        <f>B32/(('S-sex couples'!D32+'S-sex couples'!D33)*0.5-('S-s marriages'!D31+'S-s marriages'!D32)*0.5)</f>
        <v>0.029772052069651833</v>
      </c>
      <c r="O32" s="21">
        <f>C32/(('S-sex couples'!E32+'S-sex couples'!E33)*0.5-('S-s marriages'!E31+'S-s marriages'!E32)*0.5)</f>
        <v>0.035909670230007185</v>
      </c>
    </row>
    <row r="33" spans="1:15" ht="14.25">
      <c r="A33" s="9">
        <v>2010</v>
      </c>
      <c r="B33" s="2">
        <v>7</v>
      </c>
      <c r="C33" s="2">
        <v>6</v>
      </c>
      <c r="D33" s="2">
        <f>D32+B33-Other!F24</f>
        <v>90</v>
      </c>
      <c r="E33" s="2">
        <f>E32+C33-Other!G24</f>
        <v>83</v>
      </c>
      <c r="F33" s="7">
        <f>1000*B33/((Population!B33+Population!B34)/2)</f>
        <v>0.04375793112501641</v>
      </c>
      <c r="G33" s="7">
        <f>1000*C33/((Population!C33+Population!C34)/2)</f>
        <v>0.03795786676788764</v>
      </c>
      <c r="H33" s="8">
        <f>B33/(('S-sex couples'!B33+'S-sex couples'!B34)*0.5)</f>
        <v>0.02869353184666406</v>
      </c>
      <c r="I33" s="8">
        <f>C33/(('S-sex couples'!C33+'S-sex couples'!C34)*0.5)</f>
        <v>0.028871752541363836</v>
      </c>
      <c r="J33" s="8">
        <f>B33/(('S-sex couples'!D33+'S-sex couples'!D34)*0.5)</f>
        <v>0.016737893577220702</v>
      </c>
      <c r="K33" s="8">
        <f>C33/(('S-sex couples'!E33+'S-sex couples'!E34)*0.5)</f>
        <v>0.016841855649128903</v>
      </c>
      <c r="L33" s="21">
        <f>B33/(('S-sex couples'!B33+'S-sex couples'!B34)*0.5-(D32+D33)*0.5)</f>
        <v>0.04459808271568174</v>
      </c>
      <c r="M33" s="21">
        <f>C33/(('S-sex couples'!C33+'S-sex couples'!C34)*0.5-(E32+E33)*0.5)</f>
        <v>0.04768884743844919</v>
      </c>
      <c r="N33" s="21">
        <f>B33/(('S-sex couples'!D33+'S-sex couples'!D34)*0.5-('S-s marriages'!D32+'S-s marriages'!D33)*0.5)</f>
        <v>0.021134454014930342</v>
      </c>
      <c r="O33" s="21">
        <f>C33/(('S-sex couples'!E33+'S-sex couples'!E34)*0.5-('S-s marriages'!E32+'S-s marriages'!E33)*0.5)</f>
        <v>0.02187742748289112</v>
      </c>
    </row>
    <row r="34" spans="1:15" ht="14.25">
      <c r="A34" s="9">
        <v>2011</v>
      </c>
      <c r="B34" s="2">
        <v>6</v>
      </c>
      <c r="C34" s="2">
        <v>12</v>
      </c>
      <c r="D34" s="2">
        <f>D33+B34-Other!F25</f>
        <v>95</v>
      </c>
      <c r="E34" s="2">
        <f>E33+C34-Other!G25</f>
        <v>91</v>
      </c>
      <c r="F34" s="7">
        <f>1000*B34/((Population!B34+Population!B35)/2)</f>
        <v>0.037456690701376534</v>
      </c>
      <c r="G34" s="7">
        <f>1000*C34/((Population!C34+Population!C35)/2)</f>
        <v>0.07555319102050324</v>
      </c>
      <c r="H34" s="8">
        <f>B34/(('S-sex couples'!B34+'S-sex couples'!B35)*0.5)</f>
        <v>0.024476319955923042</v>
      </c>
      <c r="I34" s="8">
        <f>C34/(('S-sex couples'!C34+'S-sex couples'!C35)*0.5)</f>
        <v>0.05746614250521062</v>
      </c>
      <c r="J34" s="8">
        <f>B34/(('S-sex couples'!D34+'S-sex couples'!D35)*0.5)</f>
        <v>0.014277853307621772</v>
      </c>
      <c r="K34" s="8">
        <f>C34/(('S-sex couples'!E34+'S-sex couples'!E35)*0.5)</f>
        <v>0.033521916461372855</v>
      </c>
      <c r="L34" s="21">
        <f>B34/(('S-sex couples'!B34+'S-sex couples'!B35)*0.5-(D33+D34)*0.5)</f>
        <v>0.03930949208270795</v>
      </c>
      <c r="M34" s="21">
        <f>C34/(('S-sex couples'!C34+'S-sex couples'!C35)*0.5-(E33+E34)*0.5)</f>
        <v>0.09850711644140414</v>
      </c>
      <c r="N34" s="21">
        <f>B34/(('S-sex couples'!D34+'S-sex couples'!D35)*0.5-('S-s marriages'!D33+'S-s marriages'!D34)*0.5)</f>
        <v>0.018307684064540197</v>
      </c>
      <c r="O34" s="21">
        <f>C34/(('S-sex couples'!E34+'S-sex couples'!E35)*0.5-('S-s marriages'!E33+'S-s marriages'!E34)*0.5)</f>
        <v>0.044284567315420804</v>
      </c>
    </row>
    <row r="35" spans="1:11" ht="14.25">
      <c r="A35" s="9">
        <v>2012</v>
      </c>
      <c r="B35" s="10"/>
      <c r="C35" s="10"/>
      <c r="D35" s="10"/>
      <c r="E35" s="10"/>
      <c r="F35" s="7"/>
      <c r="G35" s="7"/>
      <c r="H35" s="8"/>
      <c r="I35" s="8"/>
      <c r="J35" s="8"/>
      <c r="K35" s="8"/>
    </row>
    <row r="36" spans="1:11" ht="14.25">
      <c r="A36" s="9">
        <v>2013</v>
      </c>
      <c r="B36" s="10"/>
      <c r="C36" s="10"/>
      <c r="D36" s="10"/>
      <c r="E36" s="10"/>
      <c r="F36" s="7"/>
      <c r="G36" s="7"/>
      <c r="H36" s="8"/>
      <c r="I36" s="8"/>
      <c r="J36" s="8"/>
      <c r="K36" s="8"/>
    </row>
    <row r="37" spans="1:11" ht="39">
      <c r="A37" s="9" t="s">
        <v>52</v>
      </c>
      <c r="B37" s="10"/>
      <c r="C37" s="10"/>
      <c r="D37" s="10"/>
      <c r="E37" s="10"/>
      <c r="F37" s="11"/>
      <c r="G37" s="11"/>
      <c r="H37" s="11"/>
      <c r="I37" s="11"/>
      <c r="J37" s="11"/>
      <c r="K37" s="11"/>
    </row>
    <row r="38" spans="1:11" ht="14.25">
      <c r="A38" s="9">
        <v>2006</v>
      </c>
      <c r="B38" s="2">
        <v>15</v>
      </c>
      <c r="C38" s="2">
        <v>37</v>
      </c>
      <c r="D38" s="2"/>
      <c r="E38" s="2"/>
      <c r="F38" s="8">
        <f>1000*B38/((Population!B29+Population!B30)/2)</f>
        <v>0.09747285381021385</v>
      </c>
      <c r="G38" s="8">
        <f>1000*C38/((Population!C29+Population!C30)/2)</f>
        <v>0.24684357122604533</v>
      </c>
      <c r="H38" s="8">
        <f>B38/(('S-sex couples'!B29+'S-sex couples'!B30)*0.5)</f>
        <v>0.06406195867644918</v>
      </c>
      <c r="I38" s="8">
        <f>C38/(('S-sex couples'!C29+'S-sex couples'!C30)*0.5)</f>
        <v>0.18550114990658761</v>
      </c>
      <c r="J38" s="8">
        <f>B38/(('S-sex couples'!D29+'S-sex couples'!D30)*0.5)</f>
        <v>0.037369475894595355</v>
      </c>
      <c r="K38" s="8">
        <f>C38/(('S-sex couples'!E29+'S-sex couples'!E30)*0.5)</f>
        <v>0.10820900411217613</v>
      </c>
    </row>
    <row r="39" spans="1:11" ht="14.25">
      <c r="A39" s="9">
        <v>2007</v>
      </c>
      <c r="B39" s="2">
        <v>13</v>
      </c>
      <c r="C39" s="2">
        <v>19</v>
      </c>
      <c r="D39" s="2"/>
      <c r="E39" s="2"/>
      <c r="F39" s="8">
        <f>1000*B39/((Population!B30+Population!B31)/2)</f>
        <v>0.08189698619090817</v>
      </c>
      <c r="G39" s="8">
        <f>1000*C39/((Population!C30+Population!C31)/2)</f>
        <v>0.12432154786870336</v>
      </c>
      <c r="H39" s="8">
        <f>B39/(('S-sex couples'!B30+'S-sex couples'!B31)*0.5)</f>
        <v>0.0545667844343798</v>
      </c>
      <c r="I39" s="8">
        <f>C39/(('S-sex couples'!C30+'S-sex couples'!C31)*0.5)</f>
        <v>0.09362127229042422</v>
      </c>
      <c r="J39" s="8">
        <f>B39/(('S-sex couples'!D30+'S-sex couples'!D31)*0.5)</f>
        <v>0.031830624253388215</v>
      </c>
      <c r="K39" s="8">
        <f>C39/(('S-sex couples'!E30+'S-sex couples'!E31)*0.5)</f>
        <v>0.05461240883608079</v>
      </c>
    </row>
    <row r="40" spans="1:11" ht="14.25">
      <c r="A40" s="9">
        <v>2008</v>
      </c>
      <c r="B40" s="2">
        <v>10</v>
      </c>
      <c r="C40" s="2">
        <v>20</v>
      </c>
      <c r="D40" s="2"/>
      <c r="E40" s="2"/>
      <c r="F40" s="8">
        <f>1000*B40/((Population!B31+Population!B32)/2)</f>
        <v>0.06192640665832724</v>
      </c>
      <c r="G40" s="8">
        <f>1000*C40/((Population!C31+Population!C32)/2)</f>
        <v>0.12826144813588017</v>
      </c>
      <c r="H40" s="8">
        <f>B40/(('S-sex couples'!B31+'S-sex couples'!B32)*0.5)</f>
        <v>0.041277609715989816</v>
      </c>
      <c r="I40" s="8">
        <f>C40/(('S-sex couples'!C31+'S-sex couples'!C32)*0.5)</f>
        <v>0.09691264889841088</v>
      </c>
      <c r="J40" s="8">
        <f>B40/(('S-sex couples'!D31+'S-sex couples'!D32)*0.5)</f>
        <v>0.024078605667660728</v>
      </c>
      <c r="K40" s="8">
        <f>C40/(('S-sex couples'!E31+'S-sex couples'!E32)*0.5)</f>
        <v>0.056532378524073015</v>
      </c>
    </row>
    <row r="41" spans="1:11" ht="14.25">
      <c r="A41" s="9">
        <v>2009</v>
      </c>
      <c r="B41" s="2">
        <v>5</v>
      </c>
      <c r="C41" s="2">
        <v>13</v>
      </c>
      <c r="D41" s="2"/>
      <c r="E41" s="2"/>
      <c r="F41" s="8">
        <f>1000*B41/((Population!B32+Population!B33)/2)</f>
        <v>0.03105551483832499</v>
      </c>
      <c r="G41" s="8">
        <f>1000*C41/((Population!C32+Population!C33)/2)</f>
        <v>0.08254125475405881</v>
      </c>
      <c r="H41" s="8">
        <f>B41/(('S-sex couples'!B32+'S-sex couples'!B33)*0.5)</f>
        <v>0.020511429522338444</v>
      </c>
      <c r="I41" s="8">
        <f>C41/(('S-sex couples'!C32+'S-sex couples'!C33)*0.5)</f>
        <v>0.06260445010731126</v>
      </c>
      <c r="J41" s="8">
        <f>B41/(('S-sex couples'!D32+'S-sex couples'!D33)*0.5)</f>
        <v>0.011965000554697425</v>
      </c>
      <c r="K41" s="8">
        <f>C41/(('S-sex couples'!E32+'S-sex couples'!E33)*0.5)</f>
        <v>0.03651926256259823</v>
      </c>
    </row>
    <row r="42" spans="1:11" ht="14.25">
      <c r="A42" s="9">
        <v>2010</v>
      </c>
      <c r="B42" s="2">
        <v>10</v>
      </c>
      <c r="C42" s="2">
        <v>14</v>
      </c>
      <c r="D42" s="2"/>
      <c r="E42" s="2"/>
      <c r="F42" s="8">
        <f>1000*B42/((Population!B33+Population!B34)/2)</f>
        <v>0.06251133017859486</v>
      </c>
      <c r="G42" s="8">
        <f>1000*C42/((Population!C33+Population!C34)/2)</f>
        <v>0.08856835579173784</v>
      </c>
      <c r="H42" s="8">
        <f>B42/(('S-sex couples'!B33+'S-sex couples'!B34)*0.5)</f>
        <v>0.040990759780948655</v>
      </c>
      <c r="I42" s="8">
        <f>C42/(('S-sex couples'!C33+'S-sex couples'!C34)*0.5)</f>
        <v>0.06736742259651562</v>
      </c>
      <c r="J42" s="8">
        <f>B42/(('S-sex couples'!D33+'S-sex couples'!D34)*0.5)</f>
        <v>0.023911276538886715</v>
      </c>
      <c r="K42" s="8">
        <f>C42/(('S-sex couples'!E33+'S-sex couples'!E34)*0.5)</f>
        <v>0.039297663181300777</v>
      </c>
    </row>
    <row r="43" spans="1:11" ht="14.25">
      <c r="A43" s="9">
        <v>2011</v>
      </c>
      <c r="B43" s="2">
        <v>7</v>
      </c>
      <c r="C43" s="2">
        <v>23</v>
      </c>
      <c r="D43" s="2"/>
      <c r="E43" s="2"/>
      <c r="F43" s="8">
        <f>1000*B43/((Population!B34+Population!B35)/2)</f>
        <v>0.043699472484939286</v>
      </c>
      <c r="G43" s="8">
        <f>1000*C43/((Population!C34+Population!C35)/2)</f>
        <v>0.1448102827892979</v>
      </c>
      <c r="H43" s="8">
        <f>B43/(('S-sex couples'!B34+'S-sex couples'!B35)*0.5)</f>
        <v>0.028555706615243547</v>
      </c>
      <c r="I43" s="8">
        <f>C43/(('S-sex couples'!C34+'S-sex couples'!C35)*0.5)</f>
        <v>0.11014343980165368</v>
      </c>
      <c r="J43" s="8">
        <f>B43/(('S-sex couples'!D34+'S-sex couples'!D35)*0.5)</f>
        <v>0.016657495525558733</v>
      </c>
      <c r="K43" s="8">
        <f>C43/(('S-sex couples'!E34+'S-sex couples'!E35)*0.5)</f>
        <v>0.06425033988429797</v>
      </c>
    </row>
  </sheetData>
  <sheetProtection/>
  <mergeCells count="8">
    <mergeCell ref="L1:M1"/>
    <mergeCell ref="N1:O1"/>
    <mergeCell ref="A1:A2"/>
    <mergeCell ref="B1:C1"/>
    <mergeCell ref="F1:G1"/>
    <mergeCell ref="H1:I1"/>
    <mergeCell ref="J1:K1"/>
    <mergeCell ref="D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3" sqref="B3:E20"/>
    </sheetView>
  </sheetViews>
  <sheetFormatPr defaultColWidth="11.421875" defaultRowHeight="15"/>
  <sheetData>
    <row r="1" spans="1:5" ht="14.25">
      <c r="A1" s="11"/>
      <c r="B1" s="22" t="s">
        <v>48</v>
      </c>
      <c r="C1" s="22"/>
      <c r="D1" s="22" t="s">
        <v>49</v>
      </c>
      <c r="E1" s="22"/>
    </row>
    <row r="2" spans="1:5" ht="14.25">
      <c r="A2" s="9" t="s">
        <v>39</v>
      </c>
      <c r="B2" s="3" t="s">
        <v>50</v>
      </c>
      <c r="C2" s="3" t="s">
        <v>0</v>
      </c>
      <c r="D2" s="3" t="s">
        <v>50</v>
      </c>
      <c r="E2" s="3" t="s">
        <v>0</v>
      </c>
    </row>
    <row r="3" spans="1:5" ht="14.25">
      <c r="A3" s="5">
        <v>1980</v>
      </c>
      <c r="B3" s="16"/>
      <c r="C3" s="16"/>
      <c r="D3" s="16"/>
      <c r="E3" s="16"/>
    </row>
    <row r="4" spans="1:5" ht="14.25">
      <c r="A4" s="5">
        <v>1981</v>
      </c>
      <c r="B4" s="16"/>
      <c r="C4" s="16"/>
      <c r="D4" s="16"/>
      <c r="E4" s="16"/>
    </row>
    <row r="5" spans="1:5" ht="14.25">
      <c r="A5" s="5">
        <v>1982</v>
      </c>
      <c r="B5" s="16"/>
      <c r="C5" s="16"/>
      <c r="D5" s="16"/>
      <c r="E5" s="16"/>
    </row>
    <row r="6" spans="1:5" ht="14.25">
      <c r="A6" s="5">
        <v>1983</v>
      </c>
      <c r="B6" s="16"/>
      <c r="C6" s="16"/>
      <c r="D6" s="16"/>
      <c r="E6" s="16"/>
    </row>
    <row r="7" spans="1:5" ht="14.25">
      <c r="A7" s="5">
        <v>1984</v>
      </c>
      <c r="B7" s="16"/>
      <c r="C7" s="16"/>
      <c r="D7" s="16"/>
      <c r="E7" s="16"/>
    </row>
    <row r="8" spans="1:5" ht="14.25">
      <c r="A8" s="5">
        <v>1985</v>
      </c>
      <c r="B8" s="16"/>
      <c r="C8" s="16"/>
      <c r="D8" s="16"/>
      <c r="E8" s="16"/>
    </row>
    <row r="9" spans="1:5" ht="14.25">
      <c r="A9" s="5">
        <v>1986</v>
      </c>
      <c r="B9" s="16"/>
      <c r="C9" s="16"/>
      <c r="D9" s="16"/>
      <c r="E9" s="16"/>
    </row>
    <row r="10" spans="1:5" ht="14.25">
      <c r="A10" s="5">
        <v>1987</v>
      </c>
      <c r="B10" s="16"/>
      <c r="C10" s="16"/>
      <c r="D10" s="16"/>
      <c r="E10" s="16"/>
    </row>
    <row r="11" spans="1:5" ht="14.25">
      <c r="A11" s="5">
        <v>1988</v>
      </c>
      <c r="B11" s="16"/>
      <c r="C11" s="16"/>
      <c r="D11" s="16"/>
      <c r="E11" s="16"/>
    </row>
    <row r="12" spans="1:5" ht="14.25">
      <c r="A12" s="5">
        <v>1989</v>
      </c>
      <c r="B12" s="16"/>
      <c r="C12" s="16"/>
      <c r="D12" s="16"/>
      <c r="E12" s="16"/>
    </row>
    <row r="13" spans="1:5" ht="14.25">
      <c r="A13" s="5">
        <v>1990</v>
      </c>
      <c r="B13" s="16"/>
      <c r="C13" s="16"/>
      <c r="D13" s="16"/>
      <c r="E13" s="16"/>
    </row>
    <row r="14" spans="1:5" ht="14.25">
      <c r="A14" s="5">
        <v>1991</v>
      </c>
      <c r="B14" s="16"/>
      <c r="C14" s="16"/>
      <c r="D14" s="16"/>
      <c r="E14" s="16"/>
    </row>
    <row r="15" spans="1:5" ht="14.25">
      <c r="A15" s="5">
        <v>1992</v>
      </c>
      <c r="B15" s="16"/>
      <c r="C15" s="16"/>
      <c r="D15" s="16"/>
      <c r="E15" s="16"/>
    </row>
    <row r="16" spans="1:5" ht="14.25">
      <c r="A16" s="5">
        <v>1993</v>
      </c>
      <c r="B16" s="16"/>
      <c r="C16" s="16"/>
      <c r="D16" s="16"/>
      <c r="E16" s="16"/>
    </row>
    <row r="17" spans="1:5" ht="14.25">
      <c r="A17" s="5">
        <v>1994</v>
      </c>
      <c r="B17" s="16"/>
      <c r="C17" s="16"/>
      <c r="D17" s="16"/>
      <c r="E17" s="16"/>
    </row>
    <row r="18" spans="1:5" ht="14.25">
      <c r="A18" s="5">
        <v>1995</v>
      </c>
      <c r="B18" s="16"/>
      <c r="C18" s="16"/>
      <c r="D18" s="16"/>
      <c r="E18" s="16"/>
    </row>
    <row r="19" spans="1:5" ht="14.25">
      <c r="A19" s="5">
        <v>1996</v>
      </c>
      <c r="B19" s="16"/>
      <c r="C19" s="16"/>
      <c r="D19" s="16"/>
      <c r="E19" s="16"/>
    </row>
    <row r="20" spans="1:5" ht="14.25">
      <c r="A20" s="5">
        <v>1997</v>
      </c>
      <c r="B20" s="16"/>
      <c r="C20" s="16"/>
      <c r="D20" s="16"/>
      <c r="E20" s="16"/>
    </row>
    <row r="21" spans="1:5" ht="14.25">
      <c r="A21" s="5">
        <v>1998</v>
      </c>
      <c r="B21" s="16">
        <f>(Couples!$B21+Couples!$C21)*0.007*0.54</f>
        <v>218.73726000000002</v>
      </c>
      <c r="C21" s="16">
        <f>(Couples!$B21+Couples!$C21)*0.007*0.46</f>
        <v>186.33174000000002</v>
      </c>
      <c r="D21" s="16">
        <f>(Couples!$B21+Couples!$C21)*0.012*0.54</f>
        <v>374.97816</v>
      </c>
      <c r="E21" s="16">
        <f>(Couples!$B21+Couples!$C21)*0.012*0.46</f>
        <v>319.42584</v>
      </c>
    </row>
    <row r="22" spans="1:5" ht="14.25">
      <c r="A22" s="5">
        <v>1999</v>
      </c>
      <c r="B22" s="16">
        <f>(Couples!$B22+Couples!$C22)*0.007*0.54</f>
        <v>220.22658</v>
      </c>
      <c r="C22" s="16">
        <f>(Couples!$B22+Couples!$C22)*0.007*0.46</f>
        <v>187.60042</v>
      </c>
      <c r="D22" s="16">
        <f>(Couples!$B22+Couples!$C22)*0.012*0.54</f>
        <v>377.53128000000004</v>
      </c>
      <c r="E22" s="16">
        <f>(Couples!$B22+Couples!$C22)*0.012*0.46</f>
        <v>321.60072</v>
      </c>
    </row>
    <row r="23" spans="1:5" ht="14.25">
      <c r="A23" s="5">
        <v>2000</v>
      </c>
      <c r="B23" s="16">
        <f>(Couples!$B23+Couples!$C23)*0.007*0.54</f>
        <v>221.73858</v>
      </c>
      <c r="C23" s="16">
        <f>(Couples!$B23+Couples!$C23)*0.007*0.46</f>
        <v>188.88842000000002</v>
      </c>
      <c r="D23" s="16">
        <f>(Couples!$B23+Couples!$C23)*0.012*0.54</f>
        <v>380.12328</v>
      </c>
      <c r="E23" s="16">
        <f>(Couples!$B23+Couples!$C23)*0.012*0.46</f>
        <v>323.80872</v>
      </c>
    </row>
    <row r="24" spans="1:5" ht="14.25">
      <c r="A24" s="5">
        <v>2001</v>
      </c>
      <c r="B24" s="16">
        <f>(Couples!$B24+Couples!$C24)*0.007*0.54</f>
        <v>223.7382</v>
      </c>
      <c r="C24" s="16">
        <f>(Couples!$B24+Couples!$C24)*0.007*0.46</f>
        <v>190.5918</v>
      </c>
      <c r="D24" s="16">
        <f>(Couples!$B24+Couples!$C24)*0.012*0.54</f>
        <v>383.5512</v>
      </c>
      <c r="E24" s="16">
        <f>(Couples!$B24+Couples!$C24)*0.012*0.46</f>
        <v>326.7288</v>
      </c>
    </row>
    <row r="25" spans="1:5" ht="14.25">
      <c r="A25" s="5">
        <v>2002</v>
      </c>
      <c r="B25" s="16">
        <f>(Couples!$B25+Couples!$C25)*0.007*0.54</f>
        <v>224.37702000000004</v>
      </c>
      <c r="C25" s="16">
        <f>(Couples!$B25+Couples!$C25)*0.007*0.46</f>
        <v>191.13598000000002</v>
      </c>
      <c r="D25" s="16">
        <f>(Couples!$B25+Couples!$C25)*0.012*0.54</f>
        <v>384.64632</v>
      </c>
      <c r="E25" s="16">
        <f>(Couples!$B25+Couples!$C25)*0.012*0.46</f>
        <v>327.66168</v>
      </c>
    </row>
    <row r="26" spans="1:5" ht="14.25">
      <c r="A26" s="5">
        <v>2003</v>
      </c>
      <c r="B26" s="16">
        <f>(Couples!$B26+Couples!$C26)*0.007*0.54</f>
        <v>226.17252000000002</v>
      </c>
      <c r="C26" s="16">
        <f>(Couples!$B26+Couples!$C26)*0.007*0.46</f>
        <v>192.66548000000003</v>
      </c>
      <c r="D26" s="16">
        <f>(Couples!$B26+Couples!$C26)*0.012*0.54</f>
        <v>387.72432000000003</v>
      </c>
      <c r="E26" s="16">
        <f>(Couples!$B26+Couples!$C26)*0.012*0.46</f>
        <v>330.28368</v>
      </c>
    </row>
    <row r="27" spans="1:5" ht="14.25">
      <c r="A27" s="5">
        <v>2004</v>
      </c>
      <c r="B27" s="16">
        <f>(Couples!$B27+Couples!$C27)*0.007*0.54</f>
        <v>227.86974</v>
      </c>
      <c r="C27" s="16">
        <f>(Couples!$B27+Couples!$C27)*0.007*0.46</f>
        <v>194.11126000000002</v>
      </c>
      <c r="D27" s="16">
        <f>(Couples!$B27+Couples!$C27)*0.012*0.54</f>
        <v>390.6338400000001</v>
      </c>
      <c r="E27" s="16">
        <f>(Couples!$B27+Couples!$C27)*0.012*0.46</f>
        <v>332.76216000000005</v>
      </c>
    </row>
    <row r="28" spans="1:5" ht="14.25">
      <c r="A28" s="9">
        <v>2005</v>
      </c>
      <c r="B28" s="16">
        <f>(Couples!$B28+Couples!$C28)*0.007*0.54</f>
        <v>229.68792000000002</v>
      </c>
      <c r="C28" s="16">
        <f>(Couples!$B28+Couples!$C28)*0.007*0.46</f>
        <v>195.66008000000002</v>
      </c>
      <c r="D28" s="16">
        <f>(Couples!$B28+Couples!$C28)*0.012*0.54</f>
        <v>393.75072</v>
      </c>
      <c r="E28" s="16">
        <f>(Couples!$B28+Couples!$C28)*0.012*0.46</f>
        <v>335.41728</v>
      </c>
    </row>
    <row r="29" spans="1:5" ht="14.25">
      <c r="A29" s="5">
        <v>2006</v>
      </c>
      <c r="B29" s="16">
        <f>(Couples!$B29+Couples!$C29)*0.007*0.54</f>
        <v>232.32258000000004</v>
      </c>
      <c r="C29" s="16">
        <f>(Couples!$B29+Couples!$C29)*0.007*0.46</f>
        <v>197.90442000000002</v>
      </c>
      <c r="D29" s="16">
        <f>(Couples!$B29+Couples!$C29)*0.012*0.54</f>
        <v>398.26728</v>
      </c>
      <c r="E29" s="16">
        <f>(Couples!$B29+Couples!$C29)*0.012*0.46</f>
        <v>339.26472</v>
      </c>
    </row>
    <row r="30" spans="1:5" ht="14.25">
      <c r="A30" s="9">
        <v>2007</v>
      </c>
      <c r="B30" s="16">
        <f>(Couples!$B30+Couples!$C30)*0.007*0.54</f>
        <v>235.97406000000004</v>
      </c>
      <c r="C30" s="16">
        <f>(Couples!$B30+Couples!$C30)*0.007*0.46</f>
        <v>201.01494000000002</v>
      </c>
      <c r="D30" s="16">
        <f>(Couples!$B30+Couples!$C30)*0.012*0.54</f>
        <v>404.52696000000003</v>
      </c>
      <c r="E30" s="16">
        <f>(Couples!$B30+Couples!$C30)*0.012*0.46</f>
        <v>344.59704000000005</v>
      </c>
    </row>
    <row r="31" spans="1:5" ht="14.25">
      <c r="A31" s="5">
        <v>2008</v>
      </c>
      <c r="B31" s="16">
        <f>(Couples!$B31+Couples!$C31)*0.007*0.54</f>
        <v>240.50628000000003</v>
      </c>
      <c r="C31" s="16">
        <f>(Couples!$B31+Couples!$C31)*0.007*0.46</f>
        <v>204.87572</v>
      </c>
      <c r="D31" s="16">
        <f>(Couples!$B31+Couples!$C31)*0.012*0.54</f>
        <v>412.29648000000003</v>
      </c>
      <c r="E31" s="16">
        <f>(Couples!$B31+Couples!$C31)*0.012*0.46</f>
        <v>351.21552</v>
      </c>
    </row>
    <row r="32" spans="1:5" ht="14.25">
      <c r="A32" s="9">
        <v>2009</v>
      </c>
      <c r="B32" s="16">
        <f>(Couples!$B32+Couples!$C32)*0.007*0.54</f>
        <v>244.0179</v>
      </c>
      <c r="C32" s="16">
        <f>(Couples!$B32+Couples!$C32)*0.007*0.46</f>
        <v>207.8671</v>
      </c>
      <c r="D32" s="16">
        <f>(Couples!$B32+Couples!$C32)*0.012*0.54</f>
        <v>418.3164</v>
      </c>
      <c r="E32" s="16">
        <f>(Couples!$B32+Couples!$C32)*0.012*0.46</f>
        <v>356.3436</v>
      </c>
    </row>
    <row r="33" spans="1:5" ht="14.25">
      <c r="A33" s="5">
        <v>2010</v>
      </c>
      <c r="B33" s="16">
        <f>(Couples!$B33+Couples!$C33)*0.007*0.54</f>
        <v>243.51516</v>
      </c>
      <c r="C33" s="16">
        <f>(Couples!$B33+Couples!$C33)*0.007*0.46</f>
        <v>207.43884</v>
      </c>
      <c r="D33" s="16">
        <f>(Couples!$B33+Couples!$C33)*0.012*0.54</f>
        <v>417.45456</v>
      </c>
      <c r="E33" s="16">
        <f>(Couples!$B33+Couples!$C33)*0.012*0.46</f>
        <v>355.60944</v>
      </c>
    </row>
    <row r="34" spans="1:5" ht="14.25">
      <c r="A34" s="9">
        <v>2011</v>
      </c>
      <c r="B34" s="16">
        <f>(Couples!$B34+Couples!$C34)*0.007*0.54</f>
        <v>244.39968000000002</v>
      </c>
      <c r="C34" s="16">
        <f>(Couples!$B34+Couples!$C34)*0.007*0.46</f>
        <v>208.19232</v>
      </c>
      <c r="D34" s="16">
        <f>(Couples!$B34+Couples!$C34)*0.012*0.54</f>
        <v>418.9708800000001</v>
      </c>
      <c r="E34" s="16">
        <f>(Couples!$B34+Couples!$C34)*0.012*0.46</f>
        <v>356.90112000000005</v>
      </c>
    </row>
    <row r="35" spans="1:5" ht="14.25">
      <c r="A35" s="5">
        <v>2012</v>
      </c>
      <c r="B35" s="16">
        <f>(Couples!$B35+Couples!$C35)*0.007*0.54</f>
        <v>245.8701</v>
      </c>
      <c r="C35" s="16">
        <f>(Couples!$B35+Couples!$C35)*0.007*0.46</f>
        <v>209.44490000000002</v>
      </c>
      <c r="D35" s="16">
        <f>(Couples!$B35+Couples!$C35)*0.012*0.54</f>
        <v>421.4916</v>
      </c>
      <c r="E35" s="16">
        <f>(Couples!$B35+Couples!$C35)*0.012*0.46</f>
        <v>359.0484</v>
      </c>
    </row>
    <row r="36" spans="1:5" ht="14.25">
      <c r="A36" s="9">
        <v>2013</v>
      </c>
      <c r="B36" s="16">
        <f>(Couples!$B36+Couples!$C36)*0.007*0.54</f>
        <v>247.33296</v>
      </c>
      <c r="C36" s="16">
        <f>(Couples!$B36+Couples!$C36)*0.007*0.46</f>
        <v>210.69104000000002</v>
      </c>
      <c r="D36" s="16">
        <f>(Couples!$B36+Couples!$C36)*0.012*0.54</f>
        <v>423.99936</v>
      </c>
      <c r="E36" s="16">
        <f>(Couples!$B36+Couples!$C36)*0.012*0.46</f>
        <v>361.18464</v>
      </c>
    </row>
    <row r="37" spans="1:5" ht="14.25">
      <c r="A37" s="5">
        <v>2014</v>
      </c>
      <c r="B37" s="16">
        <f>(Couples!$B37+Couples!$C37)*0.007*0.54</f>
        <v>249.60852000000003</v>
      </c>
      <c r="C37" s="16">
        <f>(Couples!$B37+Couples!$C37)*0.007*0.46</f>
        <v>212.62948</v>
      </c>
      <c r="D37" s="16">
        <f>(Couples!$B37+Couples!$C37)*0.012*0.54</f>
        <v>427.90032</v>
      </c>
      <c r="E37" s="16">
        <f>(Couples!$B37+Couples!$C37)*0.012*0.46</f>
        <v>364.50768000000005</v>
      </c>
    </row>
    <row r="38" ht="14.25">
      <c r="A38" s="11"/>
    </row>
    <row r="39" ht="14.25">
      <c r="A39" s="11"/>
    </row>
    <row r="40" ht="14.25">
      <c r="A40" s="11"/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5"/>
  <sheetViews>
    <sheetView tabSelected="1" zoomScalePageLayoutView="0" workbookViewId="0" topLeftCell="A8">
      <selection activeCell="D14" sqref="D14"/>
    </sheetView>
  </sheetViews>
  <sheetFormatPr defaultColWidth="11.421875" defaultRowHeight="15"/>
  <sheetData>
    <row r="3" ht="14.25">
      <c r="A3" t="s">
        <v>51</v>
      </c>
    </row>
    <row r="5" ht="14.25">
      <c r="A5" s="1" t="s">
        <v>53</v>
      </c>
    </row>
    <row r="8" spans="2:11" ht="14.25">
      <c r="B8" s="1" t="s">
        <v>1</v>
      </c>
      <c r="E8" s="1" t="s">
        <v>54</v>
      </c>
      <c r="H8" s="1" t="s">
        <v>52</v>
      </c>
      <c r="K8" s="1" t="s">
        <v>55</v>
      </c>
    </row>
    <row r="9" spans="2:13" ht="14.25">
      <c r="B9" s="1" t="s">
        <v>56</v>
      </c>
      <c r="C9" s="1" t="s">
        <v>57</v>
      </c>
      <c r="D9" s="1" t="s">
        <v>58</v>
      </c>
      <c r="E9" s="1" t="s">
        <v>56</v>
      </c>
      <c r="F9" s="1" t="s">
        <v>57</v>
      </c>
      <c r="G9" s="1" t="s">
        <v>58</v>
      </c>
      <c r="H9" s="1" t="s">
        <v>56</v>
      </c>
      <c r="I9" s="1" t="s">
        <v>57</v>
      </c>
      <c r="J9" s="1" t="s">
        <v>58</v>
      </c>
      <c r="K9" s="1" t="s">
        <v>56</v>
      </c>
      <c r="L9" s="1" t="s">
        <v>57</v>
      </c>
      <c r="M9" s="1" t="s">
        <v>58</v>
      </c>
    </row>
    <row r="10" spans="1:13" ht="14.25">
      <c r="A10">
        <v>1996</v>
      </c>
      <c r="B10" s="18">
        <v>21</v>
      </c>
      <c r="C10" s="18">
        <v>11</v>
      </c>
      <c r="D10" s="18">
        <v>10</v>
      </c>
      <c r="E10" s="18">
        <v>0</v>
      </c>
      <c r="F10" s="18">
        <v>0</v>
      </c>
      <c r="G10" s="18">
        <v>0</v>
      </c>
      <c r="H10" s="1"/>
      <c r="I10" s="1"/>
      <c r="J10" s="1"/>
      <c r="K10" s="1"/>
      <c r="L10" s="1"/>
      <c r="M10" s="1"/>
    </row>
    <row r="11" spans="1:13" ht="14.25">
      <c r="A11">
        <v>1997</v>
      </c>
      <c r="B11" s="18">
        <v>12</v>
      </c>
      <c r="C11" s="18">
        <v>5</v>
      </c>
      <c r="D11" s="18">
        <v>7</v>
      </c>
      <c r="E11" s="18">
        <v>0</v>
      </c>
      <c r="F11" s="18">
        <v>0</v>
      </c>
      <c r="G11" s="18">
        <v>0</v>
      </c>
      <c r="H11" s="1"/>
      <c r="I11" s="1"/>
      <c r="J11" s="1"/>
      <c r="K11" s="1"/>
      <c r="L11" s="1"/>
      <c r="M11" s="1"/>
    </row>
    <row r="12" spans="1:13" ht="14.25">
      <c r="A12">
        <v>1998</v>
      </c>
      <c r="B12" s="18">
        <v>11</v>
      </c>
      <c r="C12" s="18">
        <v>5</v>
      </c>
      <c r="D12" s="18">
        <v>6</v>
      </c>
      <c r="E12" s="18">
        <v>2</v>
      </c>
      <c r="F12" s="18">
        <v>2</v>
      </c>
      <c r="G12" s="18">
        <v>0</v>
      </c>
      <c r="H12" s="1"/>
      <c r="I12" s="1"/>
      <c r="J12" s="1"/>
      <c r="K12" s="1"/>
      <c r="L12" s="1"/>
      <c r="M12" s="1"/>
    </row>
    <row r="13" spans="1:13" ht="14.25">
      <c r="A13">
        <v>1999</v>
      </c>
      <c r="B13" s="2">
        <v>11</v>
      </c>
      <c r="C13" s="2">
        <v>6</v>
      </c>
      <c r="D13" s="2">
        <v>5</v>
      </c>
      <c r="E13" s="2">
        <v>1</v>
      </c>
      <c r="F13" s="2">
        <v>0</v>
      </c>
      <c r="G13" s="2">
        <v>1</v>
      </c>
      <c r="H13" s="18" t="s">
        <v>59</v>
      </c>
      <c r="I13" s="18" t="s">
        <v>59</v>
      </c>
      <c r="J13" s="18" t="s">
        <v>59</v>
      </c>
      <c r="K13" s="18" t="s">
        <v>59</v>
      </c>
      <c r="L13" s="18" t="s">
        <v>59</v>
      </c>
      <c r="M13" s="18" t="s">
        <v>59</v>
      </c>
    </row>
    <row r="14" spans="1:13" ht="14.25">
      <c r="A14">
        <v>2000</v>
      </c>
      <c r="B14" s="2">
        <v>12</v>
      </c>
      <c r="C14" s="2">
        <v>5</v>
      </c>
      <c r="D14" s="2">
        <v>7</v>
      </c>
      <c r="E14" s="2">
        <v>5</v>
      </c>
      <c r="F14" s="2">
        <v>3</v>
      </c>
      <c r="G14" s="2">
        <v>2</v>
      </c>
      <c r="H14" s="18" t="s">
        <v>59</v>
      </c>
      <c r="I14" s="18" t="s">
        <v>59</v>
      </c>
      <c r="J14" s="18" t="s">
        <v>59</v>
      </c>
      <c r="K14" s="18" t="s">
        <v>59</v>
      </c>
      <c r="L14" s="18" t="s">
        <v>59</v>
      </c>
      <c r="M14" s="18" t="s">
        <v>59</v>
      </c>
    </row>
    <row r="15" spans="1:13" ht="14.25">
      <c r="A15">
        <v>2001</v>
      </c>
      <c r="B15" s="2">
        <v>13</v>
      </c>
      <c r="C15" s="2">
        <v>5</v>
      </c>
      <c r="D15" s="2">
        <v>8</v>
      </c>
      <c r="E15" s="2">
        <v>4</v>
      </c>
      <c r="F15" s="2">
        <v>2</v>
      </c>
      <c r="G15" s="2">
        <v>2</v>
      </c>
      <c r="H15" s="18" t="s">
        <v>59</v>
      </c>
      <c r="I15" s="18" t="s">
        <v>59</v>
      </c>
      <c r="J15" s="18" t="s">
        <v>59</v>
      </c>
      <c r="K15" s="18" t="s">
        <v>59</v>
      </c>
      <c r="L15" s="18" t="s">
        <v>59</v>
      </c>
      <c r="M15" s="18" t="s">
        <v>59</v>
      </c>
    </row>
    <row r="16" spans="1:13" ht="14.25">
      <c r="A16">
        <v>2002</v>
      </c>
      <c r="B16" s="2">
        <v>9</v>
      </c>
      <c r="C16" s="2">
        <v>5</v>
      </c>
      <c r="D16" s="2">
        <v>4</v>
      </c>
      <c r="E16" s="2">
        <v>4</v>
      </c>
      <c r="F16" s="2">
        <v>3</v>
      </c>
      <c r="G16" s="2">
        <v>1</v>
      </c>
      <c r="H16" s="18" t="s">
        <v>59</v>
      </c>
      <c r="I16" s="18" t="s">
        <v>59</v>
      </c>
      <c r="J16" s="18" t="s">
        <v>59</v>
      </c>
      <c r="K16" s="18" t="s">
        <v>59</v>
      </c>
      <c r="L16" s="18" t="s">
        <v>59</v>
      </c>
      <c r="M16" s="18" t="s">
        <v>59</v>
      </c>
    </row>
    <row r="17" spans="1:13" ht="14.25">
      <c r="A17">
        <v>2003</v>
      </c>
      <c r="B17" s="2">
        <v>13</v>
      </c>
      <c r="C17" s="2">
        <v>7</v>
      </c>
      <c r="D17" s="2">
        <v>6</v>
      </c>
      <c r="E17" s="2">
        <v>3</v>
      </c>
      <c r="F17" s="2">
        <v>2</v>
      </c>
      <c r="G17" s="2">
        <v>1</v>
      </c>
      <c r="H17" s="18" t="s">
        <v>59</v>
      </c>
      <c r="I17" s="18" t="s">
        <v>59</v>
      </c>
      <c r="J17" s="18" t="s">
        <v>59</v>
      </c>
      <c r="K17" s="18" t="s">
        <v>59</v>
      </c>
      <c r="L17" s="18" t="s">
        <v>59</v>
      </c>
      <c r="M17" s="18" t="s">
        <v>59</v>
      </c>
    </row>
    <row r="18" spans="1:13" ht="14.25">
      <c r="A18">
        <v>2004</v>
      </c>
      <c r="B18" s="2">
        <v>20</v>
      </c>
      <c r="C18" s="2">
        <v>12</v>
      </c>
      <c r="D18" s="2">
        <v>8</v>
      </c>
      <c r="E18" s="2">
        <v>4</v>
      </c>
      <c r="F18" s="2">
        <v>3</v>
      </c>
      <c r="G18" s="2">
        <v>1</v>
      </c>
      <c r="H18" s="18" t="s">
        <v>59</v>
      </c>
      <c r="I18" s="18" t="s">
        <v>59</v>
      </c>
      <c r="J18" s="18" t="s">
        <v>59</v>
      </c>
      <c r="K18" s="18" t="s">
        <v>59</v>
      </c>
      <c r="L18" s="18" t="s">
        <v>59</v>
      </c>
      <c r="M18" s="18" t="s">
        <v>59</v>
      </c>
    </row>
    <row r="19" spans="1:13" ht="14.25">
      <c r="A19">
        <v>2005</v>
      </c>
      <c r="B19" s="2">
        <v>13</v>
      </c>
      <c r="C19" s="2">
        <v>6</v>
      </c>
      <c r="D19" s="2">
        <v>7</v>
      </c>
      <c r="E19" s="2">
        <v>3</v>
      </c>
      <c r="F19" s="2">
        <v>0</v>
      </c>
      <c r="G19" s="2">
        <v>3</v>
      </c>
      <c r="H19" s="18" t="s">
        <v>59</v>
      </c>
      <c r="I19" s="18" t="s">
        <v>59</v>
      </c>
      <c r="J19" s="18" t="s">
        <v>59</v>
      </c>
      <c r="K19" s="18" t="s">
        <v>59</v>
      </c>
      <c r="L19" s="18" t="s">
        <v>59</v>
      </c>
      <c r="M19" s="18" t="s">
        <v>59</v>
      </c>
    </row>
    <row r="20" spans="1:13" ht="14.25">
      <c r="A20">
        <v>2006</v>
      </c>
      <c r="B20" s="2">
        <v>22</v>
      </c>
      <c r="C20" s="2">
        <v>12</v>
      </c>
      <c r="D20" s="2">
        <v>10</v>
      </c>
      <c r="E20" s="2">
        <v>2</v>
      </c>
      <c r="F20" s="2">
        <v>2</v>
      </c>
      <c r="G20" s="2">
        <v>0</v>
      </c>
      <c r="H20" s="2">
        <v>52</v>
      </c>
      <c r="I20" s="2">
        <v>15</v>
      </c>
      <c r="J20" s="2">
        <v>37</v>
      </c>
      <c r="K20" s="2">
        <v>2</v>
      </c>
      <c r="L20" s="2">
        <v>0</v>
      </c>
      <c r="M20" s="2">
        <v>2</v>
      </c>
    </row>
    <row r="21" spans="1:13" ht="14.25">
      <c r="A21">
        <v>2007</v>
      </c>
      <c r="B21" s="2">
        <v>20</v>
      </c>
      <c r="C21" s="2">
        <v>11</v>
      </c>
      <c r="D21" s="2">
        <v>9</v>
      </c>
      <c r="E21" s="2">
        <v>4</v>
      </c>
      <c r="F21" s="2">
        <v>1</v>
      </c>
      <c r="G21" s="2">
        <v>3</v>
      </c>
      <c r="H21" s="2">
        <v>32</v>
      </c>
      <c r="I21" s="2">
        <v>13</v>
      </c>
      <c r="J21" s="2">
        <v>19</v>
      </c>
      <c r="K21" s="2">
        <v>4</v>
      </c>
      <c r="L21" s="2">
        <v>1</v>
      </c>
      <c r="M21" s="2">
        <v>3</v>
      </c>
    </row>
    <row r="22" spans="1:13" ht="14.25">
      <c r="A22">
        <v>2008</v>
      </c>
      <c r="B22" s="2">
        <v>18</v>
      </c>
      <c r="C22" s="2">
        <v>12</v>
      </c>
      <c r="D22" s="2">
        <v>6</v>
      </c>
      <c r="E22" s="2">
        <v>9</v>
      </c>
      <c r="F22" s="2">
        <v>4</v>
      </c>
      <c r="G22" s="2">
        <v>5</v>
      </c>
      <c r="H22" s="2">
        <v>30</v>
      </c>
      <c r="I22" s="2">
        <v>10</v>
      </c>
      <c r="J22" s="2">
        <v>20</v>
      </c>
      <c r="K22" s="2">
        <v>8</v>
      </c>
      <c r="L22" s="2">
        <v>3</v>
      </c>
      <c r="M22" s="2">
        <v>5</v>
      </c>
    </row>
    <row r="23" spans="1:13" ht="14.25">
      <c r="A23">
        <v>2009</v>
      </c>
      <c r="B23" s="2">
        <v>20</v>
      </c>
      <c r="C23" s="2">
        <v>10</v>
      </c>
      <c r="D23" s="2">
        <v>10</v>
      </c>
      <c r="E23" s="2">
        <v>9</v>
      </c>
      <c r="F23" s="2">
        <v>6</v>
      </c>
      <c r="G23" s="2">
        <v>3</v>
      </c>
      <c r="H23" s="2">
        <v>18</v>
      </c>
      <c r="I23" s="2">
        <v>5</v>
      </c>
      <c r="J23" s="2">
        <v>13</v>
      </c>
      <c r="K23" s="2">
        <v>13</v>
      </c>
      <c r="L23" s="2">
        <v>3</v>
      </c>
      <c r="M23" s="2">
        <v>10</v>
      </c>
    </row>
    <row r="24" spans="1:13" ht="14.25">
      <c r="A24">
        <v>2010</v>
      </c>
      <c r="B24" s="2">
        <v>13</v>
      </c>
      <c r="C24" s="2">
        <v>7</v>
      </c>
      <c r="D24" s="2">
        <v>6</v>
      </c>
      <c r="E24" s="2">
        <v>5</v>
      </c>
      <c r="F24" s="2">
        <v>1</v>
      </c>
      <c r="G24" s="2">
        <v>4</v>
      </c>
      <c r="H24" s="2">
        <v>24</v>
      </c>
      <c r="I24" s="2">
        <v>10</v>
      </c>
      <c r="J24" s="2">
        <v>14</v>
      </c>
      <c r="K24" s="2">
        <v>13</v>
      </c>
      <c r="L24" s="2">
        <v>5</v>
      </c>
      <c r="M24" s="2">
        <v>8</v>
      </c>
    </row>
    <row r="25" spans="1:13" ht="14.25">
      <c r="A25">
        <v>2011</v>
      </c>
      <c r="B25" s="2">
        <v>18</v>
      </c>
      <c r="C25" s="2">
        <v>6</v>
      </c>
      <c r="D25" s="2">
        <v>12</v>
      </c>
      <c r="E25" s="2">
        <v>5</v>
      </c>
      <c r="F25" s="2">
        <v>1</v>
      </c>
      <c r="G25" s="2">
        <v>4</v>
      </c>
      <c r="H25" s="2">
        <v>30</v>
      </c>
      <c r="I25" s="2">
        <v>7</v>
      </c>
      <c r="J25" s="2">
        <v>23</v>
      </c>
      <c r="K25" s="2">
        <v>11</v>
      </c>
      <c r="L25" s="2">
        <v>4</v>
      </c>
      <c r="M25" s="2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festy</dc:creator>
  <cp:keywords/>
  <dc:description/>
  <cp:lastModifiedBy>festy</cp:lastModifiedBy>
  <dcterms:created xsi:type="dcterms:W3CDTF">2014-06-23T15:59:45Z</dcterms:created>
  <dcterms:modified xsi:type="dcterms:W3CDTF">2014-09-09T11:43:23Z</dcterms:modified>
  <cp:category/>
  <cp:version/>
  <cp:contentType/>
  <cp:contentStatus/>
</cp:coreProperties>
</file>