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32" windowWidth="15456" windowHeight="5772" activeTab="2"/>
  </bookViews>
  <sheets>
    <sheet name="Population" sheetId="1" r:id="rId1"/>
    <sheet name="Marriages" sheetId="2" r:id="rId2"/>
    <sheet name="Couples" sheetId="3" r:id="rId3"/>
    <sheet name="S-s marriages" sheetId="4" r:id="rId4"/>
    <sheet name="S-sex couples" sheetId="5" r:id="rId5"/>
    <sheet name="Other" sheetId="6" r:id="rId6"/>
  </sheets>
  <externalReferences>
    <externalReference r:id="rId9"/>
  </externalReferences>
  <definedNames/>
  <calcPr fullCalcOnLoad="1"/>
</workbook>
</file>

<file path=xl/sharedStrings.xml><?xml version="1.0" encoding="utf-8"?>
<sst xmlns="http://schemas.openxmlformats.org/spreadsheetml/2006/main" count="114" uniqueCount="75">
  <si>
    <t>FF</t>
  </si>
  <si>
    <t>Marriages</t>
  </si>
  <si>
    <t>Men</t>
  </si>
  <si>
    <t>Women</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</si>
  <si>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</si>
  <si>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</si>
  <si>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</si>
  <si>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</si>
  <si>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</si>
  <si>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</si>
  <si>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</si>
  <si>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</si>
  <si>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</si>
  <si>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</si>
  <si>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</si>
  <si>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</si>
  <si>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</si>
  <si>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</si>
  <si>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</si>
  <si>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</si>
  <si>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</si>
  <si>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</si>
  <si>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</si>
  <si>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</si>
  <si>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</si>
  <si>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</si>
  <si>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</si>
  <si>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</si>
  <si>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</si>
  <si>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</si>
  <si>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</si>
  <si>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</si>
  <si>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</si>
  <si>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</si>
  <si>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</si>
  <si>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</si>
  <si>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</si>
  <si>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</si>
  <si>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</si>
  <si>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Year (1-1)</t>
  </si>
  <si>
    <t>Population</t>
  </si>
  <si>
    <t>Year</t>
  </si>
  <si>
    <t>Crude rate (p. 1000 inhab.)</t>
  </si>
  <si>
    <t>Rate (per unmarried couple)</t>
  </si>
  <si>
    <t>Married couples</t>
  </si>
  <si>
    <t>Unmarried couples</t>
  </si>
  <si>
    <t>Rate per couple (H 0,7)</t>
  </si>
  <si>
    <t>Rate per couple (H 1,2)</t>
  </si>
  <si>
    <t>H 0,7</t>
  </si>
  <si>
    <t>H 1,2</t>
  </si>
  <si>
    <t>MM</t>
  </si>
  <si>
    <t>Registered Partnerships, then Marriages</t>
  </si>
  <si>
    <t>Before 2005, the numbers of married couples with and without minor children is known and so is the number of unmarried couples with children.</t>
  </si>
  <si>
    <t>We have estimated the number of unmarried couples without children.</t>
  </si>
  <si>
    <t>We have assumed that the ratio of unmarried couples without children to the total number of couples (married or not) without children was equal to that of Belgium at the same date.</t>
  </si>
  <si>
    <t>Reference to Belgium on the basis of similarities in levels and trends of the ratio since 2005</t>
  </si>
  <si>
    <t>est</t>
  </si>
  <si>
    <t>Families</t>
  </si>
  <si>
    <t>Married couples without children who live at home</t>
  </si>
  <si>
    <t>Married couples with children who live at home</t>
  </si>
  <si>
    <t>Cohabitant couples with children</t>
  </si>
  <si>
    <t>Norway ratio</t>
  </si>
  <si>
    <t>Belgium ratio</t>
  </si>
  <si>
    <t>Divorces</t>
  </si>
  <si>
    <t>Males</t>
  </si>
  <si>
    <t>Females</t>
  </si>
  <si>
    <t>Separations</t>
  </si>
  <si>
    <t>Both</t>
  </si>
  <si>
    <t>Availability of data on dissolved same-sex marriages</t>
  </si>
  <si>
    <t>Id, unregistered</t>
  </si>
  <si>
    <t xml:space="preserve">RP cumulated </t>
  </si>
  <si>
    <t>Idem-dissolutions (est. Denmark)</t>
  </si>
  <si>
    <t xml:space="preserve">FF </t>
  </si>
  <si>
    <t>Rate per unreg. C (H 0,7)</t>
  </si>
  <si>
    <t>Rate per unreg. C (H 1,2)</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</si>
</sst>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37">
    <font>
      <sz val="11"/>
      <color theme="1"/>
      <name val="Calibri"/>
      <family val="2"/>
    </font>
    <font>
      <sz val="11"/>
      <color indexed="8"/>
      <name val="Calibri"/>
      <family val="2"/>
    </font>
    <font>
      <sz val="9"/>
      <color indexed="8"/>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Trebuchet MS"/>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0" borderId="0" applyNumberFormat="0" applyFill="0" applyBorder="0" applyAlignment="0" applyProtection="0"/>
    <xf numFmtId="0" fontId="21" fillId="26" borderId="1" applyNumberFormat="0" applyAlignment="0" applyProtection="0"/>
    <xf numFmtId="0" fontId="22" fillId="0" borderId="2" applyNumberFormat="0" applyFill="0" applyAlignment="0" applyProtection="0"/>
    <xf numFmtId="0" fontId="0" fillId="27" borderId="3" applyNumberFormat="0" applyFont="0" applyAlignment="0" applyProtection="0"/>
    <xf numFmtId="0" fontId="23" fillId="28" borderId="1" applyNumberFormat="0" applyAlignment="0" applyProtection="0"/>
    <xf numFmtId="0" fontId="2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30" borderId="0" applyNumberFormat="0" applyBorder="0" applyAlignment="0" applyProtection="0"/>
    <xf numFmtId="9" fontId="0" fillId="0" borderId="0" applyFont="0" applyFill="0" applyBorder="0" applyAlignment="0" applyProtection="0"/>
    <xf numFmtId="0" fontId="26" fillId="31" borderId="0" applyNumberFormat="0" applyBorder="0" applyAlignment="0" applyProtection="0"/>
    <xf numFmtId="0" fontId="27" fillId="26" borderId="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2" borderId="9" applyNumberFormat="0" applyAlignment="0" applyProtection="0"/>
  </cellStyleXfs>
  <cellXfs count="39">
    <xf numFmtId="0" fontId="0" fillId="0" borderId="0" xfId="0" applyFont="1" applyAlignment="1">
      <alignment/>
    </xf>
    <xf numFmtId="0" fontId="0" fillId="0" borderId="0" xfId="0" applyFont="1" applyAlignment="1" applyProtection="1">
      <alignment horizontal="left"/>
      <protection locked="0"/>
    </xf>
    <xf numFmtId="0" fontId="0" fillId="0" borderId="0" xfId="0" applyAlignment="1">
      <alignment horizontal="center"/>
    </xf>
    <xf numFmtId="0" fontId="35" fillId="0" borderId="0" xfId="0" applyFont="1" applyFill="1" applyBorder="1" applyAlignment="1">
      <alignment horizontal="center" wrapText="1"/>
    </xf>
    <xf numFmtId="0" fontId="35" fillId="0" borderId="0" xfId="0" applyFont="1" applyBorder="1" applyAlignment="1">
      <alignment horizontal="center" wrapText="1"/>
    </xf>
    <xf numFmtId="0" fontId="35" fillId="0" borderId="0" xfId="0" applyFont="1" applyBorder="1" applyAlignment="1">
      <alignment horizontal="right" wrapText="1"/>
    </xf>
    <xf numFmtId="164" fontId="35" fillId="0" borderId="0" xfId="0" applyNumberFormat="1" applyFont="1" applyBorder="1" applyAlignment="1">
      <alignment horizontal="right" wrapText="1"/>
    </xf>
    <xf numFmtId="164" fontId="0" fillId="0" borderId="0" xfId="0" applyNumberFormat="1" applyBorder="1" applyAlignment="1">
      <alignment/>
    </xf>
    <xf numFmtId="0" fontId="35" fillId="0" borderId="0" xfId="0" applyFont="1" applyBorder="1" applyAlignment="1">
      <alignment horizontal="center" vertical="top" wrapText="1"/>
    </xf>
    <xf numFmtId="0" fontId="35" fillId="0" borderId="0" xfId="0" applyFont="1" applyBorder="1" applyAlignment="1">
      <alignment horizontal="right" vertical="top" wrapText="1"/>
    </xf>
    <xf numFmtId="0" fontId="0" fillId="0" borderId="0" xfId="0" applyBorder="1" applyAlignment="1">
      <alignment/>
    </xf>
    <xf numFmtId="0" fontId="35" fillId="0" borderId="0" xfId="0" applyFont="1" applyFill="1" applyBorder="1" applyAlignment="1">
      <alignment horizontal="center" vertical="top" wrapText="1"/>
    </xf>
    <xf numFmtId="0" fontId="35" fillId="0" borderId="0" xfId="0" applyFont="1" applyBorder="1" applyAlignment="1">
      <alignment wrapText="1"/>
    </xf>
    <xf numFmtId="0" fontId="35" fillId="0" borderId="0" xfId="0" applyFont="1" applyBorder="1" applyAlignment="1">
      <alignment/>
    </xf>
    <xf numFmtId="1" fontId="0" fillId="0" borderId="0" xfId="0" applyNumberFormat="1" applyAlignment="1">
      <alignment/>
    </xf>
    <xf numFmtId="0" fontId="35" fillId="0" borderId="10" xfId="0" applyFont="1" applyBorder="1" applyAlignment="1">
      <alignment horizontal="center" vertical="top" wrapText="1"/>
    </xf>
    <xf numFmtId="0" fontId="35" fillId="0" borderId="10" xfId="0" applyFont="1" applyBorder="1" applyAlignment="1">
      <alignment horizontal="right" vertical="top" wrapText="1"/>
    </xf>
    <xf numFmtId="164" fontId="35" fillId="0" borderId="10" xfId="0" applyNumberFormat="1" applyFont="1" applyBorder="1" applyAlignment="1">
      <alignment horizontal="right" wrapText="1"/>
    </xf>
    <xf numFmtId="164" fontId="0" fillId="0" borderId="10" xfId="0" applyNumberFormat="1" applyBorder="1" applyAlignment="1">
      <alignment/>
    </xf>
    <xf numFmtId="3" fontId="0" fillId="0" borderId="0" xfId="0" applyNumberFormat="1" applyAlignment="1" applyProtection="1">
      <alignment horizontal="right"/>
      <protection locked="0"/>
    </xf>
    <xf numFmtId="3" fontId="0" fillId="0" borderId="0" xfId="0" applyNumberFormat="1" applyAlignment="1">
      <alignment/>
    </xf>
    <xf numFmtId="3" fontId="0" fillId="0" borderId="0" xfId="0" applyNumberFormat="1" applyFont="1" applyBorder="1" applyAlignment="1">
      <alignment horizontal="center" wrapText="1"/>
    </xf>
    <xf numFmtId="2" fontId="36" fillId="0" borderId="0" xfId="0" applyNumberFormat="1" applyFont="1" applyBorder="1" applyAlignment="1">
      <alignment horizontal="center" wrapText="1"/>
    </xf>
    <xf numFmtId="3" fontId="0" fillId="0" borderId="0" xfId="0" applyNumberFormat="1" applyFont="1" applyBorder="1" applyAlignment="1">
      <alignment horizontal="center" vertical="top" wrapText="1"/>
    </xf>
    <xf numFmtId="3" fontId="35" fillId="0" borderId="0" xfId="0" applyNumberFormat="1" applyFont="1" applyBorder="1" applyAlignment="1">
      <alignment/>
    </xf>
    <xf numFmtId="3" fontId="35" fillId="0" borderId="0" xfId="0" applyNumberFormat="1" applyFont="1" applyBorder="1" applyAlignment="1">
      <alignment horizontal="right" wrapText="1"/>
    </xf>
    <xf numFmtId="3" fontId="35" fillId="0" borderId="10" xfId="0" applyNumberFormat="1" applyFont="1" applyBorder="1" applyAlignment="1">
      <alignment/>
    </xf>
    <xf numFmtId="0" fontId="0" fillId="0" borderId="0" xfId="0" applyFont="1" applyAlignment="1">
      <alignment/>
    </xf>
    <xf numFmtId="0" fontId="0" fillId="0" borderId="0" xfId="0" applyFont="1" applyFill="1" applyAlignment="1" applyProtection="1">
      <alignment/>
      <protection/>
    </xf>
    <xf numFmtId="0" fontId="36" fillId="0" borderId="0" xfId="0" applyFont="1" applyFill="1" applyAlignment="1" applyProtection="1">
      <alignment/>
      <protection/>
    </xf>
    <xf numFmtId="0" fontId="0" fillId="0" borderId="0" xfId="0" applyAlignment="1">
      <alignment horizontal="center"/>
    </xf>
    <xf numFmtId="0" fontId="35" fillId="0" borderId="0" xfId="0" applyFont="1" applyBorder="1" applyAlignment="1">
      <alignment horizontal="center" wrapText="1"/>
    </xf>
    <xf numFmtId="1" fontId="35" fillId="0" borderId="0" xfId="0" applyNumberFormat="1" applyFont="1" applyBorder="1" applyAlignment="1">
      <alignment horizontal="right" wrapText="1"/>
    </xf>
    <xf numFmtId="164" fontId="0" fillId="0" borderId="0" xfId="0" applyNumberFormat="1" applyAlignment="1">
      <alignment/>
    </xf>
    <xf numFmtId="0" fontId="0" fillId="0" borderId="0" xfId="0" applyAlignment="1">
      <alignment horizontal="center"/>
    </xf>
    <xf numFmtId="0" fontId="0" fillId="0" borderId="0" xfId="0" applyAlignment="1">
      <alignment horizontal="center"/>
    </xf>
    <xf numFmtId="0" fontId="35" fillId="0" borderId="0" xfId="0" applyFont="1" applyBorder="1" applyAlignment="1">
      <alignment horizontal="center" wrapText="1"/>
    </xf>
    <xf numFmtId="0" fontId="0" fillId="0" borderId="0" xfId="0" applyBorder="1" applyAlignment="1">
      <alignment horizontal="center"/>
    </xf>
    <xf numFmtId="0" fontId="0" fillId="0" borderId="0" xfId="0" applyFont="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amp;S\1406Denmar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ulation"/>
      <sheetName val="Marriages"/>
      <sheetName val="Couples"/>
      <sheetName val="S-s marriages"/>
      <sheetName val="S-sex couples"/>
      <sheetName val="Other"/>
      <sheetName val="Notes"/>
    </sheetNames>
    <sheetDataSet>
      <sheetData sheetId="5">
        <row r="29">
          <cell r="H29">
            <v>0.9866666666666667</v>
          </cell>
          <cell r="I29">
            <v>0.9838709677419355</v>
          </cell>
        </row>
        <row r="30">
          <cell r="H30">
            <v>0.9323181049069373</v>
          </cell>
          <cell r="I30">
            <v>0.9541547277936963</v>
          </cell>
        </row>
        <row r="31">
          <cell r="H31">
            <v>0.9043927648578811</v>
          </cell>
          <cell r="I31">
            <v>0.9352380952380952</v>
          </cell>
        </row>
        <row r="32">
          <cell r="H32">
            <v>0.8608275120902741</v>
          </cell>
          <cell r="I32">
            <v>0.9098837209302325</v>
          </cell>
        </row>
        <row r="33">
          <cell r="H33">
            <v>0.8295985060690944</v>
          </cell>
          <cell r="I33">
            <v>0.8680641183723797</v>
          </cell>
        </row>
        <row r="34">
          <cell r="H34">
            <v>0.7968094038623006</v>
          </cell>
          <cell r="I34">
            <v>0.8654618473895582</v>
          </cell>
        </row>
        <row r="35">
          <cell r="H35">
            <v>0.7718373493975904</v>
          </cell>
          <cell r="I35">
            <v>0.8356521739130435</v>
          </cell>
        </row>
        <row r="36">
          <cell r="H36">
            <v>0.7594323295257874</v>
          </cell>
          <cell r="I36">
            <v>0.825503355704698</v>
          </cell>
        </row>
        <row r="37">
          <cell r="H37">
            <v>0.7466360354446997</v>
          </cell>
          <cell r="I37">
            <v>0.8188874514877102</v>
          </cell>
        </row>
        <row r="38">
          <cell r="H38">
            <v>0.7401428127910586</v>
          </cell>
          <cell r="I38">
            <v>0.8140449438202247</v>
          </cell>
        </row>
        <row r="39">
          <cell r="H39">
            <v>0.7391555812608445</v>
          </cell>
          <cell r="I39">
            <v>0.8051181102362205</v>
          </cell>
        </row>
        <row r="40">
          <cell r="H40">
            <v>0.7362726535028401</v>
          </cell>
          <cell r="I40">
            <v>0.8033509700176367</v>
          </cell>
        </row>
        <row r="41">
          <cell r="H41">
            <v>0.7336543335022808</v>
          </cell>
          <cell r="I41">
            <v>0.8044496487119438</v>
          </cell>
        </row>
        <row r="42">
          <cell r="H42">
            <v>0.7290260366441659</v>
          </cell>
          <cell r="I42">
            <v>0.7877507919746568</v>
          </cell>
        </row>
        <row r="43">
          <cell r="H43">
            <v>0.7277983348751156</v>
          </cell>
          <cell r="I43">
            <v>0.7798459563543004</v>
          </cell>
        </row>
        <row r="44">
          <cell r="H44">
            <v>0.7208110516934046</v>
          </cell>
          <cell r="I44">
            <v>0.7878260869565218</v>
          </cell>
        </row>
        <row r="45">
          <cell r="H45">
            <v>0.7178723404255319</v>
          </cell>
          <cell r="I45">
            <v>0.7862575399947548</v>
          </cell>
        </row>
        <row r="46">
          <cell r="H46">
            <v>0.7149202503533212</v>
          </cell>
          <cell r="I46">
            <v>0.7853728489483748</v>
          </cell>
        </row>
        <row r="47">
          <cell r="H47">
            <v>0.7200842427723531</v>
          </cell>
          <cell r="I47">
            <v>0.7817391304347826</v>
          </cell>
        </row>
        <row r="48">
          <cell r="H48">
            <v>0.7212365099689043</v>
          </cell>
          <cell r="I48">
            <v>0.7851895969823307</v>
          </cell>
        </row>
        <row r="49">
          <cell r="H49">
            <v>0.7196491228070175</v>
          </cell>
          <cell r="I49">
            <v>0.7798719121683441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37"/>
  <sheetViews>
    <sheetView zoomScalePageLayoutView="0" workbookViewId="0" topLeftCell="A1">
      <selection activeCell="D3" sqref="D3:D37"/>
    </sheetView>
  </sheetViews>
  <sheetFormatPr defaultColWidth="11.421875" defaultRowHeight="15"/>
  <sheetData>
    <row r="1" spans="2:3" ht="14.25">
      <c r="B1" s="35" t="s">
        <v>40</v>
      </c>
      <c r="C1" s="35"/>
    </row>
    <row r="2" spans="1:4" ht="14.25">
      <c r="A2" t="s">
        <v>39</v>
      </c>
      <c r="B2" s="1" t="s">
        <v>2</v>
      </c>
      <c r="C2" s="1" t="s">
        <v>3</v>
      </c>
      <c r="D2" t="s">
        <v>67</v>
      </c>
    </row>
    <row r="3" spans="1:4" ht="14.25">
      <c r="A3" s="1" t="s">
        <v>4</v>
      </c>
      <c r="B3" s="19">
        <v>2021860</v>
      </c>
      <c r="C3" s="19">
        <v>2057040</v>
      </c>
      <c r="D3" s="20">
        <f>B3+C3</f>
        <v>4078900</v>
      </c>
    </row>
    <row r="4" spans="1:4" ht="14.25">
      <c r="A4" s="1" t="s">
        <v>5</v>
      </c>
      <c r="B4" s="19">
        <v>2027580</v>
      </c>
      <c r="C4" s="19">
        <v>2064760</v>
      </c>
      <c r="D4" s="20">
        <f aca="true" t="shared" si="0" ref="D4:D37">B4+C4</f>
        <v>4092340</v>
      </c>
    </row>
    <row r="5" spans="1:4" ht="14.25">
      <c r="A5" s="1" t="s">
        <v>6</v>
      </c>
      <c r="B5" s="19">
        <v>2033523</v>
      </c>
      <c r="C5" s="19">
        <v>2073540</v>
      </c>
      <c r="D5" s="20">
        <f t="shared" si="0"/>
        <v>4107063</v>
      </c>
    </row>
    <row r="6" spans="1:4" ht="14.25">
      <c r="A6" s="1" t="s">
        <v>7</v>
      </c>
      <c r="B6" s="19">
        <v>2040476</v>
      </c>
      <c r="C6" s="19">
        <v>2082035</v>
      </c>
      <c r="D6" s="20">
        <f t="shared" si="0"/>
        <v>4122511</v>
      </c>
    </row>
    <row r="7" spans="1:4" ht="14.25">
      <c r="A7" s="1" t="s">
        <v>8</v>
      </c>
      <c r="B7" s="19">
        <v>2045519</v>
      </c>
      <c r="C7" s="19">
        <v>2088834</v>
      </c>
      <c r="D7" s="20">
        <f t="shared" si="0"/>
        <v>4134353</v>
      </c>
    </row>
    <row r="8" spans="1:4" ht="14.25">
      <c r="A8" s="1" t="s">
        <v>9</v>
      </c>
      <c r="B8" s="19">
        <v>2050092</v>
      </c>
      <c r="C8" s="19">
        <v>2095753</v>
      </c>
      <c r="D8" s="20">
        <f t="shared" si="0"/>
        <v>4145845</v>
      </c>
    </row>
    <row r="9" spans="1:4" ht="14.25">
      <c r="A9" s="1" t="s">
        <v>10</v>
      </c>
      <c r="B9" s="19">
        <v>2056399</v>
      </c>
      <c r="C9" s="19">
        <v>2102788</v>
      </c>
      <c r="D9" s="20">
        <f t="shared" si="0"/>
        <v>4159187</v>
      </c>
    </row>
    <row r="10" spans="1:4" ht="14.25">
      <c r="A10" s="1" t="s">
        <v>11</v>
      </c>
      <c r="B10" s="19">
        <v>2063936</v>
      </c>
      <c r="C10" s="19">
        <v>2111585</v>
      </c>
      <c r="D10" s="20">
        <f t="shared" si="0"/>
        <v>4175521</v>
      </c>
    </row>
    <row r="11" spans="1:4" ht="14.25">
      <c r="A11" s="1" t="s">
        <v>12</v>
      </c>
      <c r="B11" s="19">
        <v>2076155</v>
      </c>
      <c r="C11" s="19">
        <v>2122134</v>
      </c>
      <c r="D11" s="20">
        <f t="shared" si="0"/>
        <v>4198289</v>
      </c>
    </row>
    <row r="12" spans="1:4" ht="14.25">
      <c r="A12" s="1" t="s">
        <v>13</v>
      </c>
      <c r="B12" s="19">
        <v>2088082</v>
      </c>
      <c r="C12" s="19">
        <v>2132604</v>
      </c>
      <c r="D12" s="20">
        <f t="shared" si="0"/>
        <v>4220686</v>
      </c>
    </row>
    <row r="13" spans="1:4" ht="14.25">
      <c r="A13" s="1" t="s">
        <v>14</v>
      </c>
      <c r="B13" s="19">
        <v>2093280</v>
      </c>
      <c r="C13" s="19">
        <v>2139836</v>
      </c>
      <c r="D13" s="20">
        <f t="shared" si="0"/>
        <v>4233116</v>
      </c>
    </row>
    <row r="14" spans="1:4" ht="14.25">
      <c r="A14" s="1" t="s">
        <v>15</v>
      </c>
      <c r="B14" s="19">
        <v>2100994</v>
      </c>
      <c r="C14" s="19">
        <v>2148836</v>
      </c>
      <c r="D14" s="20">
        <f t="shared" si="0"/>
        <v>4249830</v>
      </c>
    </row>
    <row r="15" spans="1:4" ht="14.25">
      <c r="A15" s="1" t="s">
        <v>16</v>
      </c>
      <c r="B15" s="19">
        <v>2113359</v>
      </c>
      <c r="C15" s="19">
        <v>2160275</v>
      </c>
      <c r="D15" s="20">
        <f t="shared" si="0"/>
        <v>4273634</v>
      </c>
    </row>
    <row r="16" spans="1:4" ht="14.25">
      <c r="A16" s="1" t="s">
        <v>17</v>
      </c>
      <c r="B16" s="19">
        <v>2126420</v>
      </c>
      <c r="C16" s="19">
        <v>2172747</v>
      </c>
      <c r="D16" s="20">
        <f t="shared" si="0"/>
        <v>4299167</v>
      </c>
    </row>
    <row r="17" spans="1:4" ht="14.25">
      <c r="A17" s="1" t="s">
        <v>18</v>
      </c>
      <c r="B17" s="19">
        <v>2138628</v>
      </c>
      <c r="C17" s="19">
        <v>2186187</v>
      </c>
      <c r="D17" s="20">
        <f t="shared" si="0"/>
        <v>4324815</v>
      </c>
    </row>
    <row r="18" spans="1:4" ht="14.25">
      <c r="A18" s="1" t="s">
        <v>19</v>
      </c>
      <c r="B18" s="19">
        <v>2150257</v>
      </c>
      <c r="C18" s="19">
        <v>2198153</v>
      </c>
      <c r="D18" s="20">
        <f t="shared" si="0"/>
        <v>4348410</v>
      </c>
    </row>
    <row r="19" spans="1:4" ht="14.25">
      <c r="A19" s="1" t="s">
        <v>20</v>
      </c>
      <c r="B19" s="19">
        <v>2160745</v>
      </c>
      <c r="C19" s="19">
        <v>2209212</v>
      </c>
      <c r="D19" s="20">
        <f t="shared" si="0"/>
        <v>4369957</v>
      </c>
    </row>
    <row r="20" spans="1:4" ht="14.25">
      <c r="A20" s="1" t="s">
        <v>21</v>
      </c>
      <c r="B20" s="19">
        <v>2172144</v>
      </c>
      <c r="C20" s="19">
        <v>2220570</v>
      </c>
      <c r="D20" s="20">
        <f t="shared" si="0"/>
        <v>4392714</v>
      </c>
    </row>
    <row r="21" spans="1:4" ht="14.25">
      <c r="A21" s="1" t="s">
        <v>22</v>
      </c>
      <c r="B21" s="19">
        <v>2185106</v>
      </c>
      <c r="C21" s="19">
        <v>2232493</v>
      </c>
      <c r="D21" s="20">
        <f t="shared" si="0"/>
        <v>4417599</v>
      </c>
    </row>
    <row r="22" spans="1:4" ht="14.25">
      <c r="A22" s="1" t="s">
        <v>23</v>
      </c>
      <c r="B22" s="19">
        <v>2199559</v>
      </c>
      <c r="C22" s="19">
        <v>2245770</v>
      </c>
      <c r="D22" s="20">
        <f t="shared" si="0"/>
        <v>4445329</v>
      </c>
    </row>
    <row r="23" spans="1:4" ht="14.25">
      <c r="A23" s="1" t="s">
        <v>24</v>
      </c>
      <c r="B23" s="19">
        <v>2217140</v>
      </c>
      <c r="C23" s="19">
        <v>2261357</v>
      </c>
      <c r="D23" s="20">
        <f t="shared" si="0"/>
        <v>4478497</v>
      </c>
    </row>
    <row r="24" spans="1:4" ht="14.25">
      <c r="A24" s="1" t="s">
        <v>25</v>
      </c>
      <c r="B24" s="19">
        <v>2231301</v>
      </c>
      <c r="C24" s="19">
        <v>2272135</v>
      </c>
      <c r="D24" s="20">
        <f t="shared" si="0"/>
        <v>4503436</v>
      </c>
    </row>
    <row r="25" spans="1:4" ht="14.25">
      <c r="A25" s="1" t="s">
        <v>26</v>
      </c>
      <c r="B25" s="19">
        <v>2241934</v>
      </c>
      <c r="C25" s="19">
        <v>2282132</v>
      </c>
      <c r="D25" s="20">
        <f t="shared" si="0"/>
        <v>4524066</v>
      </c>
    </row>
    <row r="26" spans="1:4" ht="14.25">
      <c r="A26" s="1" t="s">
        <v>27</v>
      </c>
      <c r="B26" s="19">
        <v>2256107</v>
      </c>
      <c r="C26" s="19">
        <v>2296145</v>
      </c>
      <c r="D26" s="20">
        <f t="shared" si="0"/>
        <v>4552252</v>
      </c>
    </row>
    <row r="27" spans="1:4" ht="14.25">
      <c r="A27" s="1" t="s">
        <v>28</v>
      </c>
      <c r="B27" s="19">
        <v>2269049</v>
      </c>
      <c r="C27" s="19">
        <v>2308408</v>
      </c>
      <c r="D27" s="20">
        <f t="shared" si="0"/>
        <v>4577457</v>
      </c>
    </row>
    <row r="28" spans="1:4" ht="14.25">
      <c r="A28" s="1" t="s">
        <v>29</v>
      </c>
      <c r="B28" s="19">
        <v>2284070</v>
      </c>
      <c r="C28" s="19">
        <v>2322293</v>
      </c>
      <c r="D28" s="20">
        <f t="shared" si="0"/>
        <v>4606363</v>
      </c>
    </row>
    <row r="29" spans="1:4" ht="14.25">
      <c r="A29" s="1" t="s">
        <v>30</v>
      </c>
      <c r="B29" s="19">
        <v>2301981</v>
      </c>
      <c r="C29" s="19">
        <v>2338238</v>
      </c>
      <c r="D29" s="20">
        <f t="shared" si="0"/>
        <v>4640219</v>
      </c>
    </row>
    <row r="30" spans="1:4" ht="14.25">
      <c r="A30" s="1" t="s">
        <v>31</v>
      </c>
      <c r="B30" s="19">
        <v>2325788</v>
      </c>
      <c r="C30" s="19">
        <v>2355346</v>
      </c>
      <c r="D30" s="20">
        <f t="shared" si="0"/>
        <v>4681134</v>
      </c>
    </row>
    <row r="31" spans="1:4" ht="14.25">
      <c r="A31" s="1" t="s">
        <v>32</v>
      </c>
      <c r="B31" s="19">
        <v>2359690</v>
      </c>
      <c r="C31" s="19">
        <v>2377481</v>
      </c>
      <c r="D31" s="20">
        <f t="shared" si="0"/>
        <v>4737171</v>
      </c>
    </row>
    <row r="32" spans="1:4" ht="14.25">
      <c r="A32" s="1" t="s">
        <v>33</v>
      </c>
      <c r="B32" s="19">
        <v>2395053</v>
      </c>
      <c r="C32" s="19">
        <v>2404199</v>
      </c>
      <c r="D32" s="20">
        <f t="shared" si="0"/>
        <v>4799252</v>
      </c>
    </row>
    <row r="33" spans="1:4" ht="14.25">
      <c r="A33" s="1" t="s">
        <v>34</v>
      </c>
      <c r="B33" s="19">
        <v>2426752</v>
      </c>
      <c r="C33" s="19">
        <v>2431447</v>
      </c>
      <c r="D33" s="20">
        <f t="shared" si="0"/>
        <v>4858199</v>
      </c>
    </row>
    <row r="34" spans="1:4" ht="14.25">
      <c r="A34" s="1" t="s">
        <v>35</v>
      </c>
      <c r="B34" s="19">
        <v>2460849</v>
      </c>
      <c r="C34" s="19">
        <v>2459456</v>
      </c>
      <c r="D34" s="20">
        <f t="shared" si="0"/>
        <v>4920305</v>
      </c>
    </row>
    <row r="35" spans="1:4" ht="14.25">
      <c r="A35" s="1" t="s">
        <v>36</v>
      </c>
      <c r="B35" s="19">
        <v>2498871</v>
      </c>
      <c r="C35" s="19">
        <v>2486999</v>
      </c>
      <c r="D35" s="20">
        <f t="shared" si="0"/>
        <v>4985870</v>
      </c>
    </row>
    <row r="36" spans="1:4" ht="14.25">
      <c r="A36" s="1" t="s">
        <v>37</v>
      </c>
      <c r="B36" s="19">
        <v>2535908</v>
      </c>
      <c r="C36" s="19">
        <v>2515367</v>
      </c>
      <c r="D36" s="20">
        <f t="shared" si="0"/>
        <v>5051275</v>
      </c>
    </row>
    <row r="37" spans="1:4" ht="14.25">
      <c r="A37" s="1" t="s">
        <v>38</v>
      </c>
      <c r="B37" s="19">
        <v>2567434</v>
      </c>
      <c r="C37" s="19">
        <v>2541622</v>
      </c>
      <c r="D37" s="20">
        <f t="shared" si="0"/>
        <v>5109056</v>
      </c>
    </row>
  </sheetData>
  <sheetProtection/>
  <mergeCells count="1">
    <mergeCell ref="B1:C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9"/>
  <sheetViews>
    <sheetView zoomScalePageLayoutView="0" workbookViewId="0" topLeftCell="A1">
      <selection activeCell="D3" sqref="D3:D12"/>
    </sheetView>
  </sheetViews>
  <sheetFormatPr defaultColWidth="11.421875" defaultRowHeight="15"/>
  <sheetData>
    <row r="1" spans="1:4" ht="14.25">
      <c r="A1" s="10"/>
      <c r="B1" s="10"/>
      <c r="C1" s="10"/>
      <c r="D1" s="10"/>
    </row>
    <row r="2" spans="1:4" ht="39">
      <c r="A2" s="8" t="s">
        <v>41</v>
      </c>
      <c r="B2" s="8" t="s">
        <v>1</v>
      </c>
      <c r="C2" s="8" t="s">
        <v>42</v>
      </c>
      <c r="D2" s="11" t="s">
        <v>43</v>
      </c>
    </row>
    <row r="3" spans="1:4" ht="14.25">
      <c r="A3" s="8">
        <v>1980</v>
      </c>
      <c r="B3" s="21">
        <v>22230</v>
      </c>
      <c r="C3" s="22">
        <f>1000*B3/((Population!B3+Population!C3+Population!B4+Population!C4)/2)</f>
        <v>5.441034653247243</v>
      </c>
      <c r="D3" s="7"/>
    </row>
    <row r="4" spans="1:4" ht="14.25">
      <c r="A4" s="8">
        <v>1981</v>
      </c>
      <c r="B4" s="21">
        <v>22271</v>
      </c>
      <c r="C4" s="22">
        <f>1000*B4/((Population!B4+Population!C4+Population!B5+Population!C5)/2)</f>
        <v>5.432346720852726</v>
      </c>
      <c r="D4" s="7"/>
    </row>
    <row r="5" spans="1:4" ht="14.25">
      <c r="A5" s="8">
        <v>1982</v>
      </c>
      <c r="B5" s="21">
        <v>21706</v>
      </c>
      <c r="C5" s="22">
        <f>1000*B5/((Population!B5+Population!C5+Population!B6+Population!C6)/2)</f>
        <v>5.2751211666606315</v>
      </c>
      <c r="D5" s="7"/>
    </row>
    <row r="6" spans="1:4" ht="14.25">
      <c r="A6" s="4">
        <v>1983</v>
      </c>
      <c r="B6" s="21">
        <v>20803</v>
      </c>
      <c r="C6" s="22">
        <f>1000*B6/((Population!B6+Population!C6+Population!B7+Population!C7)/2)</f>
        <v>5.0389591011793335</v>
      </c>
      <c r="D6" s="7"/>
    </row>
    <row r="7" spans="1:4" ht="14.25">
      <c r="A7" s="4">
        <v>1984</v>
      </c>
      <c r="B7" s="21">
        <v>20537</v>
      </c>
      <c r="C7" s="22">
        <f>1000*B7/((Population!B7+Population!C7+Population!B8+Population!C8)/2)</f>
        <v>4.960509398446752</v>
      </c>
      <c r="D7" s="7"/>
    </row>
    <row r="8" spans="1:4" ht="14.25">
      <c r="A8" s="4">
        <v>1985</v>
      </c>
      <c r="B8" s="21">
        <v>20221</v>
      </c>
      <c r="C8" s="22">
        <f>1000*B8/((Population!B8+Population!C8+Population!B9+Population!C9)/2)</f>
        <v>4.8695778655639135</v>
      </c>
      <c r="D8" s="7"/>
    </row>
    <row r="9" spans="1:4" ht="14.25">
      <c r="A9" s="4">
        <v>1986</v>
      </c>
      <c r="B9" s="21">
        <v>19873</v>
      </c>
      <c r="C9" s="22">
        <f>1000*B9/((Population!B9+Population!C9+Population!B10+Population!C10)/2)</f>
        <v>4.7687333497466255</v>
      </c>
      <c r="D9" s="7"/>
    </row>
    <row r="10" spans="1:4" ht="14.25">
      <c r="A10" s="4">
        <v>1987</v>
      </c>
      <c r="B10" s="21">
        <v>20285</v>
      </c>
      <c r="C10" s="22">
        <f>1000*B10/((Population!B10+Population!C10+Population!B11+Population!C11)/2)</f>
        <v>4.844867509532698</v>
      </c>
      <c r="D10" s="7"/>
    </row>
    <row r="11" spans="1:4" ht="14.25">
      <c r="A11" s="4">
        <v>1988</v>
      </c>
      <c r="B11" s="21">
        <v>20806</v>
      </c>
      <c r="C11" s="22">
        <f>1000*B11/((Population!B11+Population!C11+Population!B12+Population!C12)/2)</f>
        <v>4.942644443058686</v>
      </c>
      <c r="D11" s="7"/>
    </row>
    <row r="12" spans="1:4" ht="14.25">
      <c r="A12" s="4">
        <v>1989</v>
      </c>
      <c r="B12" s="21">
        <v>19950</v>
      </c>
      <c r="C12" s="22">
        <f>1000*B12/((Population!B12+Population!C12+Population!B13+Population!C13)/2)</f>
        <v>4.719769873957303</v>
      </c>
      <c r="D12" s="7"/>
    </row>
    <row r="13" spans="1:4" ht="14.25">
      <c r="A13" s="4">
        <v>1990</v>
      </c>
      <c r="B13" s="21">
        <v>21123</v>
      </c>
      <c r="C13" s="22">
        <f>1000*B13/((Population!B13+Population!C13+Population!B14+Population!C14)/2)</f>
        <v>4.980109504410378</v>
      </c>
      <c r="D13" s="7"/>
    </row>
    <row r="14" spans="1:4" ht="14.25">
      <c r="A14" s="4">
        <v>1991</v>
      </c>
      <c r="B14" s="21">
        <v>19065</v>
      </c>
      <c r="C14" s="22">
        <f>1000*B14/((Population!B14+Population!C14+Population!B15+Population!C15)/2)</f>
        <v>4.4735332958524845</v>
      </c>
      <c r="D14" s="7">
        <f>B14/((Couples!C14+Couples!C15)/2)</f>
        <v>0.2130950093109094</v>
      </c>
    </row>
    <row r="15" spans="1:4" ht="14.25">
      <c r="A15" s="4">
        <v>1992</v>
      </c>
      <c r="B15" s="21">
        <v>18627</v>
      </c>
      <c r="C15" s="22">
        <f>1000*B15/((Population!B15+Population!C15+Population!B16+Population!C16)/2)</f>
        <v>4.345604196341429</v>
      </c>
      <c r="D15" s="7">
        <f>B15/((Couples!C15+Couples!C16)/2)</f>
        <v>0.18848708904321151</v>
      </c>
    </row>
    <row r="16" spans="1:4" ht="14.25">
      <c r="A16" s="4">
        <v>1993</v>
      </c>
      <c r="B16" s="21">
        <v>18741</v>
      </c>
      <c r="C16" s="22">
        <f>1000*B16/((Population!B16+Population!C16+Population!B17+Population!C17)/2)</f>
        <v>4.346252114162576</v>
      </c>
      <c r="D16" s="7">
        <f>B16/((Couples!C16+Couples!C17)/2)</f>
        <v>0.17164369540417634</v>
      </c>
    </row>
    <row r="17" spans="1:4" ht="14.25">
      <c r="A17" s="4">
        <v>1994</v>
      </c>
      <c r="B17" s="21">
        <v>19866</v>
      </c>
      <c r="C17" s="22">
        <f>1000*B17/((Population!B17+Population!C17+Population!B18+Population!C18)/2)</f>
        <v>4.580994958622657</v>
      </c>
      <c r="D17" s="7">
        <f>B17/((Couples!C17+Couples!C18)/2)</f>
        <v>0.1653811923616419</v>
      </c>
    </row>
    <row r="18" spans="1:4" ht="14.25">
      <c r="A18" s="4">
        <v>1995</v>
      </c>
      <c r="B18" s="21">
        <v>20981</v>
      </c>
      <c r="C18" s="22">
        <f>1000*B18/((Population!B18+Population!C18+Population!B19+Population!C19)/2)</f>
        <v>4.813057307635708</v>
      </c>
      <c r="D18" s="7">
        <f>B18/((Couples!C18+Couples!C19)/2)</f>
        <v>0.16202351122339786</v>
      </c>
    </row>
    <row r="19" spans="1:4" ht="14.25">
      <c r="A19" s="4">
        <v>1996</v>
      </c>
      <c r="B19" s="21">
        <v>22478</v>
      </c>
      <c r="C19" s="22">
        <f>1000*B19/((Population!B19+Population!C19+Population!B20+Population!C20)/2)</f>
        <v>5.130399167103272</v>
      </c>
      <c r="D19" s="7">
        <f>B19/((Couples!C19+Couples!C20)/2)</f>
        <v>0.16369362525372397</v>
      </c>
    </row>
    <row r="20" spans="1:4" ht="14.25">
      <c r="A20" s="4">
        <v>1997</v>
      </c>
      <c r="B20" s="21">
        <v>22933</v>
      </c>
      <c r="C20" s="22">
        <f>1000*B20/((Population!B20+Population!C20+Population!B21+Population!C21)/2)</f>
        <v>5.205944442609474</v>
      </c>
      <c r="D20" s="7">
        <f>B20/((Couples!C20+Couples!C21)/2)</f>
        <v>0.15771358080340256</v>
      </c>
    </row>
    <row r="21" spans="1:4" ht="14.25">
      <c r="A21" s="4">
        <v>1998</v>
      </c>
      <c r="B21" s="21">
        <v>22349</v>
      </c>
      <c r="C21" s="22">
        <f>1000*B21/((Population!B21+Population!C21+Population!B22+Population!C22)/2)</f>
        <v>5.043254328592086</v>
      </c>
      <c r="D21" s="7">
        <f>B21/((Couples!C21+Couples!C22)/2)</f>
        <v>0.1446051070557962</v>
      </c>
    </row>
    <row r="22" spans="1:4" ht="14.25">
      <c r="A22" s="4">
        <v>1999</v>
      </c>
      <c r="B22" s="21">
        <v>23456</v>
      </c>
      <c r="C22" s="22">
        <f>1000*B22/((Population!B22+Population!C22+Population!B23+Population!C23)/2)</f>
        <v>5.256937999463458</v>
      </c>
      <c r="D22" s="7">
        <f>B22/((Couples!C22+Couples!C23)/2)</f>
        <v>0.14334694133744816</v>
      </c>
    </row>
    <row r="23" spans="1:4" ht="14.25">
      <c r="A23" s="4">
        <v>2000</v>
      </c>
      <c r="B23" s="21">
        <v>25356</v>
      </c>
      <c r="C23" s="22">
        <f>1000*B23/((Population!B23+Population!C23+Population!B24+Population!C24)/2)</f>
        <v>5.646000699404015</v>
      </c>
      <c r="D23" s="7">
        <f>B23/((Couples!C23+Couples!C24)/2)</f>
        <v>0.14891460380007207</v>
      </c>
    </row>
    <row r="24" spans="1:4" ht="14.25">
      <c r="A24" s="4">
        <v>2001</v>
      </c>
      <c r="B24" s="21">
        <v>22967</v>
      </c>
      <c r="C24" s="22">
        <f>1000*B24/((Population!B24+Population!C24+Population!B25+Population!C25)/2)</f>
        <v>5.088229279816277</v>
      </c>
      <c r="D24" s="7">
        <f>B24/((Couples!C24+Couples!C25)/2)</f>
        <v>0.12969768444978433</v>
      </c>
    </row>
    <row r="25" spans="1:4" ht="14.25">
      <c r="A25" s="4">
        <v>2002</v>
      </c>
      <c r="B25" s="21">
        <v>24069</v>
      </c>
      <c r="C25" s="22">
        <f>1000*B25/((Population!B25+Population!C25+Population!B26+Population!C26)/2)</f>
        <v>5.303692532588656</v>
      </c>
      <c r="D25" s="7">
        <f>B25/((Couples!C25+Couples!C26)/2)</f>
        <v>0.13000958788304331</v>
      </c>
    </row>
    <row r="26" spans="1:4" ht="14.25">
      <c r="A26" s="4">
        <v>2003</v>
      </c>
      <c r="B26" s="21">
        <v>22361</v>
      </c>
      <c r="C26" s="22">
        <f>1000*B26/((Population!B26+Population!C26+Population!B27+Population!C27)/2)</f>
        <v>4.898513194670279</v>
      </c>
      <c r="D26" s="7">
        <f>B26/((Couples!C26+Couples!C27)/2)</f>
        <v>0.1162214601381939</v>
      </c>
    </row>
    <row r="27" spans="1:4" ht="14.25">
      <c r="A27" s="4">
        <v>2004</v>
      </c>
      <c r="B27" s="21">
        <v>22354</v>
      </c>
      <c r="C27" s="22">
        <f>1000*B27/((Population!B27+Population!C27+Population!B28+Population!C28)/2)</f>
        <v>4.868126770777302</v>
      </c>
      <c r="D27" s="7">
        <f>B27/((Couples!C27+Couples!C28)/2)</f>
        <v>0.10846697600910041</v>
      </c>
    </row>
    <row r="28" spans="1:4" ht="14.25">
      <c r="A28" s="8">
        <v>2005</v>
      </c>
      <c r="B28" s="23">
        <v>22392</v>
      </c>
      <c r="C28" s="22">
        <f>1000*B28/((Population!B28+Population!C28+Population!B29+Population!C29)/2)</f>
        <v>4.843303179488378</v>
      </c>
      <c r="D28" s="7">
        <f>B28/((Couples!C28+Couples!C29)/2)</f>
        <v>0.10201552647884243</v>
      </c>
    </row>
    <row r="29" spans="1:4" ht="14.25">
      <c r="A29" s="8">
        <v>2006</v>
      </c>
      <c r="B29" s="23">
        <v>21721</v>
      </c>
      <c r="C29" s="22">
        <f>1000*B29/((Population!B29+Population!C29+Population!B30+Population!C30)/2)</f>
        <v>4.660482228277376</v>
      </c>
      <c r="D29" s="7">
        <f>B29/((Couples!C29+Couples!C30)/2)</f>
        <v>0.09564066830903899</v>
      </c>
    </row>
    <row r="30" spans="1:4" ht="14.25">
      <c r="A30" s="8">
        <v>2007</v>
      </c>
      <c r="B30" s="23">
        <v>23471</v>
      </c>
      <c r="C30" s="22">
        <f>1000*B30/((Population!B30+Population!C30+Population!B31+Population!C31)/2)</f>
        <v>4.984124001080874</v>
      </c>
      <c r="D30" s="7">
        <f>B30/((Couples!C30+Couples!C31)/2)</f>
        <v>0.09944791176757213</v>
      </c>
    </row>
    <row r="31" spans="1:4" ht="14.25">
      <c r="A31" s="8">
        <v>2008</v>
      </c>
      <c r="B31" s="23">
        <v>25125</v>
      </c>
      <c r="C31" s="22">
        <f>1000*B31/((Population!B31+Population!C31+Population!B32+Population!C32)/2)</f>
        <v>5.269271298053788</v>
      </c>
      <c r="D31" s="7">
        <f>B31/((Couples!C31+Couples!C32)/2)</f>
        <v>0.10339718924257701</v>
      </c>
    </row>
    <row r="32" spans="1:4" ht="14.25">
      <c r="A32" s="8">
        <v>2009</v>
      </c>
      <c r="B32" s="23">
        <v>24299</v>
      </c>
      <c r="C32" s="22">
        <f>1000*B32/((Population!B32+Population!C32+Population!B33+Population!C33)/2)</f>
        <v>5.03217670998279</v>
      </c>
      <c r="D32" s="7">
        <f>B32/((Couples!C32+Couples!C33)/2)</f>
        <v>0.09720610943538129</v>
      </c>
    </row>
    <row r="33" spans="1:4" ht="14.25">
      <c r="A33" s="8">
        <v>2010</v>
      </c>
      <c r="B33" s="23">
        <v>23313</v>
      </c>
      <c r="C33" s="22">
        <f>1000*B33/((Population!B33+Population!C33+Population!B34+Population!C34)/2)</f>
        <v>4.7682140335576895</v>
      </c>
      <c r="D33" s="7">
        <f>B33/((Couples!C33+Couples!C34)/2)</f>
        <v>0.08970540702775084</v>
      </c>
    </row>
    <row r="34" spans="1:4" ht="14.25">
      <c r="A34" s="8">
        <v>2011</v>
      </c>
      <c r="B34" s="23">
        <v>22876</v>
      </c>
      <c r="C34" s="22">
        <f>1000*B34/((Population!B34+Population!C34+Population!B35+Population!C35)/2)</f>
        <v>4.618533389527239</v>
      </c>
      <c r="D34" s="7">
        <f>B34/((Couples!C34+Couples!C35)/2)</f>
        <v>0.08434403487911217</v>
      </c>
    </row>
    <row r="35" spans="1:4" ht="14.25">
      <c r="A35" s="8">
        <v>2012</v>
      </c>
      <c r="B35" s="23">
        <v>24077</v>
      </c>
      <c r="C35" s="22">
        <f>1000*B35/((Population!B35+Population!C35+Population!B36+Population!C36)/2)</f>
        <v>4.797579391350827</v>
      </c>
      <c r="D35" s="7">
        <f>B35/((Couples!C35+Couples!C36)/2)</f>
        <v>0.08543502598321957</v>
      </c>
    </row>
    <row r="36" spans="1:4" ht="14.25">
      <c r="A36" s="8">
        <v>2013</v>
      </c>
      <c r="B36" s="23"/>
      <c r="C36" s="22"/>
      <c r="D36" s="7"/>
    </row>
    <row r="37" spans="1:4" ht="14.25">
      <c r="A37" s="10"/>
      <c r="B37" s="10"/>
      <c r="C37" s="10"/>
      <c r="D37" s="10"/>
    </row>
    <row r="38" spans="1:4" ht="14.25">
      <c r="A38" s="10"/>
      <c r="B38" s="10"/>
      <c r="C38" s="10"/>
      <c r="D38" s="10"/>
    </row>
    <row r="39" spans="1:4" ht="14.25">
      <c r="A39" s="10"/>
      <c r="B39" s="10"/>
      <c r="C39" s="10"/>
      <c r="D39" s="1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0"/>
  <sheetViews>
    <sheetView tabSelected="1" zoomScalePageLayoutView="0" workbookViewId="0" topLeftCell="A2">
      <selection activeCell="C27" sqref="C27"/>
    </sheetView>
  </sheetViews>
  <sheetFormatPr defaultColWidth="11.421875" defaultRowHeight="15"/>
  <sheetData>
    <row r="1" spans="1:3" ht="14.25">
      <c r="A1" s="10"/>
      <c r="B1" s="10"/>
      <c r="C1" s="10"/>
    </row>
    <row r="2" spans="1:7" ht="26.25">
      <c r="A2" s="8" t="s">
        <v>39</v>
      </c>
      <c r="B2" s="8" t="s">
        <v>44</v>
      </c>
      <c r="C2" s="8" t="s">
        <v>45</v>
      </c>
      <c r="F2" s="11"/>
      <c r="G2" s="11"/>
    </row>
    <row r="3" spans="1:3" ht="14.25">
      <c r="A3" s="4">
        <v>1980</v>
      </c>
      <c r="B3" s="12"/>
      <c r="C3" s="12"/>
    </row>
    <row r="4" spans="1:3" ht="14.25">
      <c r="A4" s="4">
        <v>1981</v>
      </c>
      <c r="B4" s="12"/>
      <c r="C4" s="12"/>
    </row>
    <row r="5" spans="1:3" ht="14.25">
      <c r="A5" s="4">
        <v>1982</v>
      </c>
      <c r="B5" s="12"/>
      <c r="C5" s="12"/>
    </row>
    <row r="6" spans="1:3" ht="14.25">
      <c r="A6" s="4">
        <v>1983</v>
      </c>
      <c r="B6" s="12"/>
      <c r="C6" s="12"/>
    </row>
    <row r="7" spans="1:3" ht="14.25">
      <c r="A7" s="4">
        <v>1984</v>
      </c>
      <c r="B7" s="12"/>
      <c r="C7" s="12"/>
    </row>
    <row r="8" spans="1:3" ht="14.25">
      <c r="A8" s="4">
        <v>1985</v>
      </c>
      <c r="B8" s="12"/>
      <c r="C8" s="12"/>
    </row>
    <row r="9" spans="1:3" ht="14.25">
      <c r="A9" s="4">
        <v>1986</v>
      </c>
      <c r="B9" s="13"/>
      <c r="C9" s="13"/>
    </row>
    <row r="10" spans="1:3" ht="14.25">
      <c r="A10" s="4">
        <v>1987</v>
      </c>
      <c r="B10" s="13"/>
      <c r="C10" s="13"/>
    </row>
    <row r="11" spans="1:3" ht="14.25">
      <c r="A11" s="4">
        <v>1988</v>
      </c>
      <c r="B11" s="13"/>
      <c r="C11" s="13"/>
    </row>
    <row r="12" spans="1:3" ht="14.25">
      <c r="A12" s="4">
        <v>1989</v>
      </c>
      <c r="B12" s="13"/>
      <c r="C12" s="13"/>
    </row>
    <row r="13" spans="1:3" ht="14.25">
      <c r="A13" s="4">
        <v>1990</v>
      </c>
      <c r="B13" s="13"/>
      <c r="C13" s="13"/>
    </row>
    <row r="14" spans="1:3" ht="14.25">
      <c r="A14" s="4">
        <v>1991</v>
      </c>
      <c r="B14" s="24">
        <v>870267</v>
      </c>
      <c r="C14" s="24">
        <v>84874.2633097293</v>
      </c>
    </row>
    <row r="15" spans="1:3" ht="14.25">
      <c r="A15" s="4">
        <v>1992</v>
      </c>
      <c r="B15" s="24">
        <v>862199</v>
      </c>
      <c r="C15" s="24">
        <v>94060.0070108283</v>
      </c>
    </row>
    <row r="16" spans="1:3" ht="14.25">
      <c r="A16" s="4">
        <v>1993</v>
      </c>
      <c r="B16" s="25">
        <v>854131</v>
      </c>
      <c r="C16" s="25">
        <v>103587.48274089338</v>
      </c>
    </row>
    <row r="17" spans="1:3" ht="14.25">
      <c r="A17" s="4">
        <v>1994</v>
      </c>
      <c r="B17" s="25">
        <v>848852.5</v>
      </c>
      <c r="C17" s="25">
        <v>114783.48574553788</v>
      </c>
    </row>
    <row r="18" spans="1:3" ht="14.25">
      <c r="A18" s="4">
        <v>1995</v>
      </c>
      <c r="B18" s="25">
        <v>843574</v>
      </c>
      <c r="C18" s="25">
        <v>125461.48668831273</v>
      </c>
    </row>
    <row r="19" spans="1:3" ht="14.25">
      <c r="A19" s="4">
        <v>1996</v>
      </c>
      <c r="B19" s="25">
        <v>842940</v>
      </c>
      <c r="C19" s="25">
        <v>133525.6176100433</v>
      </c>
    </row>
    <row r="20" spans="1:3" ht="14.25">
      <c r="A20" s="4">
        <v>1997</v>
      </c>
      <c r="B20" s="25">
        <v>842306</v>
      </c>
      <c r="C20" s="25">
        <v>141109.38989448547</v>
      </c>
    </row>
    <row r="21" spans="1:3" ht="14.25">
      <c r="A21" s="4">
        <v>1998</v>
      </c>
      <c r="B21" s="25">
        <v>840151.5</v>
      </c>
      <c r="C21" s="25">
        <v>149708.93891623462</v>
      </c>
    </row>
    <row r="22" spans="1:3" ht="14.25">
      <c r="A22" s="4">
        <v>1999</v>
      </c>
      <c r="B22" s="25">
        <v>837997</v>
      </c>
      <c r="C22" s="25">
        <v>159394.9434435576</v>
      </c>
    </row>
    <row r="23" spans="1:3" ht="14.25">
      <c r="A23" s="4">
        <v>2000</v>
      </c>
      <c r="B23" s="25">
        <v>837200</v>
      </c>
      <c r="C23" s="25">
        <v>167867.0097052442</v>
      </c>
    </row>
    <row r="24" spans="1:3" ht="14.25">
      <c r="A24" s="4">
        <v>2001</v>
      </c>
      <c r="B24" s="25">
        <v>836282</v>
      </c>
      <c r="C24" s="25">
        <v>172677.15927420853</v>
      </c>
    </row>
    <row r="25" spans="1:3" ht="14.25">
      <c r="A25" s="4">
        <v>2002</v>
      </c>
      <c r="B25" s="25">
        <v>833026</v>
      </c>
      <c r="C25" s="25">
        <v>181484.90764985047</v>
      </c>
    </row>
    <row r="26" spans="1:3" ht="14.25">
      <c r="A26" s="4">
        <v>2003</v>
      </c>
      <c r="B26" s="24">
        <v>831886</v>
      </c>
      <c r="C26" s="24">
        <v>188780.0919077588</v>
      </c>
    </row>
    <row r="27" spans="1:3" ht="14.25">
      <c r="A27" s="4">
        <v>2004</v>
      </c>
      <c r="B27" s="24">
        <v>829175</v>
      </c>
      <c r="C27" s="24">
        <v>196019.7544099781</v>
      </c>
    </row>
    <row r="28" spans="1:3" ht="14.25">
      <c r="A28" s="15">
        <v>2005</v>
      </c>
      <c r="B28" s="26">
        <v>830340</v>
      </c>
      <c r="C28" s="26">
        <v>216161</v>
      </c>
    </row>
    <row r="29" spans="1:3" ht="14.25">
      <c r="A29" s="4">
        <v>2006</v>
      </c>
      <c r="B29" s="24">
        <v>830601</v>
      </c>
      <c r="C29" s="24">
        <v>222831</v>
      </c>
    </row>
    <row r="30" spans="1:3" ht="14.25">
      <c r="A30" s="8">
        <v>2007</v>
      </c>
      <c r="B30" s="24">
        <v>829393</v>
      </c>
      <c r="C30" s="24">
        <v>231390</v>
      </c>
    </row>
    <row r="31" spans="1:3" ht="14.25">
      <c r="A31" s="4">
        <v>2008</v>
      </c>
      <c r="B31" s="24">
        <v>831937</v>
      </c>
      <c r="C31" s="24">
        <v>240636</v>
      </c>
    </row>
    <row r="32" spans="1:3" ht="14.25">
      <c r="A32" s="8">
        <v>2009</v>
      </c>
      <c r="B32" s="24">
        <v>836636</v>
      </c>
      <c r="C32" s="24">
        <v>245354</v>
      </c>
    </row>
    <row r="33" spans="1:3" ht="14.25">
      <c r="A33" s="4">
        <v>2010</v>
      </c>
      <c r="B33" s="24">
        <v>840919</v>
      </c>
      <c r="C33" s="24">
        <v>254594</v>
      </c>
    </row>
    <row r="34" spans="1:3" ht="14.25">
      <c r="A34" s="8">
        <v>2011</v>
      </c>
      <c r="B34" s="24">
        <v>843790</v>
      </c>
      <c r="C34" s="24">
        <v>265174</v>
      </c>
    </row>
    <row r="35" spans="1:3" ht="14.25">
      <c r="A35" s="4">
        <v>2012</v>
      </c>
      <c r="B35" s="24">
        <v>847269</v>
      </c>
      <c r="C35" s="24">
        <v>277271</v>
      </c>
    </row>
    <row r="36" spans="1:3" ht="14.25">
      <c r="A36" s="8">
        <v>2013</v>
      </c>
      <c r="B36" s="24">
        <v>852430</v>
      </c>
      <c r="C36" s="24">
        <v>286362</v>
      </c>
    </row>
    <row r="37" spans="1:3" ht="14.25">
      <c r="A37" s="4">
        <v>2014</v>
      </c>
      <c r="B37" s="24"/>
      <c r="C37" s="24"/>
    </row>
    <row r="38" spans="1:3" ht="14.25">
      <c r="A38" s="10"/>
      <c r="B38" s="10"/>
      <c r="C38" s="10"/>
    </row>
    <row r="39" spans="1:3" ht="14.25">
      <c r="A39" s="10"/>
      <c r="B39" s="10"/>
      <c r="C39" s="10"/>
    </row>
    <row r="40" spans="1:3" ht="14.25">
      <c r="A40" s="10"/>
      <c r="B40" s="10"/>
      <c r="C40" s="10"/>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41"/>
  <sheetViews>
    <sheetView zoomScalePageLayoutView="0" workbookViewId="0" topLeftCell="G9">
      <selection activeCell="H12" sqref="H12:O12"/>
    </sheetView>
  </sheetViews>
  <sheetFormatPr defaultColWidth="11.421875" defaultRowHeight="15"/>
  <sheetData>
    <row r="1" spans="1:17" ht="28.5" customHeight="1">
      <c r="A1" s="36" t="s">
        <v>41</v>
      </c>
      <c r="B1" s="36" t="s">
        <v>51</v>
      </c>
      <c r="C1" s="36"/>
      <c r="D1" s="36" t="s">
        <v>70</v>
      </c>
      <c r="E1" s="36"/>
      <c r="F1" s="36" t="s">
        <v>71</v>
      </c>
      <c r="G1" s="36"/>
      <c r="H1" s="36" t="s">
        <v>42</v>
      </c>
      <c r="I1" s="36"/>
      <c r="J1" s="37" t="s">
        <v>46</v>
      </c>
      <c r="K1" s="37"/>
      <c r="L1" s="37" t="s">
        <v>47</v>
      </c>
      <c r="M1" s="37"/>
      <c r="N1" s="35" t="s">
        <v>73</v>
      </c>
      <c r="O1" s="35"/>
      <c r="P1" s="35" t="s">
        <v>74</v>
      </c>
      <c r="Q1" s="35"/>
    </row>
    <row r="2" spans="1:17" ht="14.25">
      <c r="A2" s="36"/>
      <c r="B2" s="4" t="s">
        <v>50</v>
      </c>
      <c r="C2" s="4" t="s">
        <v>0</v>
      </c>
      <c r="D2" s="31"/>
      <c r="E2" s="31"/>
      <c r="F2" s="31"/>
      <c r="G2" s="31"/>
      <c r="H2" s="4" t="s">
        <v>50</v>
      </c>
      <c r="I2" s="4" t="s">
        <v>0</v>
      </c>
      <c r="J2" s="3" t="s">
        <v>50</v>
      </c>
      <c r="K2" s="3" t="s">
        <v>0</v>
      </c>
      <c r="L2" s="3" t="s">
        <v>50</v>
      </c>
      <c r="M2" s="3" t="s">
        <v>0</v>
      </c>
      <c r="N2" s="3" t="s">
        <v>50</v>
      </c>
      <c r="O2" s="3" t="s">
        <v>72</v>
      </c>
      <c r="P2" s="3" t="s">
        <v>50</v>
      </c>
      <c r="Q2" s="3" t="s">
        <v>72</v>
      </c>
    </row>
    <row r="3" spans="1:13" ht="14.25">
      <c r="A3" s="4"/>
      <c r="B3" s="4"/>
      <c r="C3" s="4"/>
      <c r="D3" s="31"/>
      <c r="E3" s="31"/>
      <c r="F3" s="31"/>
      <c r="G3" s="31"/>
      <c r="H3" s="4"/>
      <c r="I3" s="4"/>
      <c r="J3" s="3"/>
      <c r="K3" s="3"/>
      <c r="L3" s="3"/>
      <c r="M3" s="3"/>
    </row>
    <row r="4" spans="1:13" ht="14.25">
      <c r="A4" s="4"/>
      <c r="B4" s="4"/>
      <c r="C4" s="4"/>
      <c r="D4" s="31"/>
      <c r="E4" s="31"/>
      <c r="F4" s="31"/>
      <c r="G4" s="31"/>
      <c r="H4" s="4"/>
      <c r="I4" s="4"/>
      <c r="J4" s="3"/>
      <c r="K4" s="3"/>
      <c r="L4" s="3"/>
      <c r="M4" s="3"/>
    </row>
    <row r="5" spans="1:13" ht="14.25">
      <c r="A5" s="4"/>
      <c r="B5" s="4"/>
      <c r="C5" s="4"/>
      <c r="D5" s="31"/>
      <c r="E5" s="31"/>
      <c r="F5" s="31"/>
      <c r="G5" s="31"/>
      <c r="H5" s="4"/>
      <c r="I5" s="4"/>
      <c r="J5" s="3"/>
      <c r="K5" s="3"/>
      <c r="L5" s="3"/>
      <c r="M5" s="3"/>
    </row>
    <row r="6" spans="1:13" ht="14.25">
      <c r="A6" s="4"/>
      <c r="B6" s="4"/>
      <c r="C6" s="4"/>
      <c r="D6" s="31"/>
      <c r="E6" s="31"/>
      <c r="F6" s="31"/>
      <c r="G6" s="31"/>
      <c r="H6" s="4"/>
      <c r="I6" s="4"/>
      <c r="J6" s="3"/>
      <c r="K6" s="3"/>
      <c r="L6" s="3"/>
      <c r="M6" s="3"/>
    </row>
    <row r="7" spans="1:13" ht="14.25">
      <c r="A7" s="4"/>
      <c r="B7" s="4"/>
      <c r="C7" s="4"/>
      <c r="D7" s="31"/>
      <c r="E7" s="31"/>
      <c r="F7" s="31"/>
      <c r="G7" s="31"/>
      <c r="H7" s="4"/>
      <c r="I7" s="4"/>
      <c r="J7" s="3"/>
      <c r="K7" s="3"/>
      <c r="L7" s="3"/>
      <c r="M7" s="3"/>
    </row>
    <row r="8" spans="1:13" ht="14.25">
      <c r="A8" s="4"/>
      <c r="B8" s="4"/>
      <c r="C8" s="4"/>
      <c r="D8" s="31"/>
      <c r="E8" s="31"/>
      <c r="F8" s="31"/>
      <c r="G8" s="31"/>
      <c r="H8" s="4"/>
      <c r="I8" s="4"/>
      <c r="J8" s="3"/>
      <c r="K8" s="3"/>
      <c r="L8" s="3"/>
      <c r="M8" s="3"/>
    </row>
    <row r="9" spans="1:13" ht="14.25">
      <c r="A9" s="4"/>
      <c r="B9" s="4"/>
      <c r="C9" s="4"/>
      <c r="D9" s="31"/>
      <c r="E9" s="31"/>
      <c r="F9" s="31"/>
      <c r="G9" s="31"/>
      <c r="H9" s="4"/>
      <c r="I9" s="4"/>
      <c r="J9" s="3"/>
      <c r="K9" s="3"/>
      <c r="L9" s="3"/>
      <c r="M9" s="3"/>
    </row>
    <row r="10" spans="1:13" ht="14.25">
      <c r="A10" s="4"/>
      <c r="B10" s="4"/>
      <c r="C10" s="4"/>
      <c r="D10" s="31"/>
      <c r="E10" s="31"/>
      <c r="F10" s="31"/>
      <c r="G10" s="31"/>
      <c r="H10" s="4"/>
      <c r="I10" s="4"/>
      <c r="J10" s="3"/>
      <c r="K10" s="3"/>
      <c r="L10" s="3"/>
      <c r="M10" s="3"/>
    </row>
    <row r="11" spans="1:13" ht="14.25">
      <c r="A11" s="4"/>
      <c r="B11" s="4"/>
      <c r="C11" s="4"/>
      <c r="D11" s="31"/>
      <c r="E11" s="31"/>
      <c r="F11" s="31"/>
      <c r="G11" s="31"/>
      <c r="H11" s="4"/>
      <c r="I11" s="4"/>
      <c r="J11" s="3"/>
      <c r="K11" s="3"/>
      <c r="L11" s="3"/>
      <c r="M11" s="3"/>
    </row>
    <row r="12" spans="1:13" ht="14.25">
      <c r="A12" s="4">
        <v>1989</v>
      </c>
      <c r="B12" s="5"/>
      <c r="C12" s="5"/>
      <c r="D12" s="5"/>
      <c r="E12" s="5"/>
      <c r="F12" s="5"/>
      <c r="G12" s="5"/>
      <c r="H12" s="6"/>
      <c r="I12" s="6"/>
      <c r="J12" s="7"/>
      <c r="K12" s="7"/>
      <c r="L12" s="7"/>
      <c r="M12" s="7"/>
    </row>
    <row r="13" spans="1:13" ht="14.25">
      <c r="A13" s="4">
        <v>1990</v>
      </c>
      <c r="B13" s="5"/>
      <c r="C13" s="5"/>
      <c r="D13" s="5"/>
      <c r="E13" s="5"/>
      <c r="F13" s="5"/>
      <c r="G13" s="5"/>
      <c r="H13" s="6"/>
      <c r="I13" s="6"/>
      <c r="J13" s="7"/>
      <c r="K13" s="7"/>
      <c r="L13" s="7"/>
      <c r="M13" s="7"/>
    </row>
    <row r="14" spans="1:13" ht="14.25">
      <c r="A14" s="4">
        <v>1991</v>
      </c>
      <c r="B14" s="5"/>
      <c r="C14" s="5"/>
      <c r="D14" s="5"/>
      <c r="E14" s="5"/>
      <c r="F14" s="5"/>
      <c r="G14" s="5"/>
      <c r="H14" s="6"/>
      <c r="I14" s="6"/>
      <c r="J14" s="7"/>
      <c r="K14" s="7"/>
      <c r="L14" s="7"/>
      <c r="M14" s="7"/>
    </row>
    <row r="15" spans="1:13" ht="14.25">
      <c r="A15" s="4">
        <v>1992</v>
      </c>
      <c r="B15" s="5"/>
      <c r="C15" s="5"/>
      <c r="D15" s="5"/>
      <c r="E15" s="5"/>
      <c r="F15" s="5"/>
      <c r="G15" s="5"/>
      <c r="H15" s="6"/>
      <c r="I15" s="6"/>
      <c r="J15" s="7"/>
      <c r="K15" s="7"/>
      <c r="L15" s="7"/>
      <c r="M15" s="7"/>
    </row>
    <row r="16" spans="1:17" ht="14.25">
      <c r="A16" s="4">
        <v>1993</v>
      </c>
      <c r="B16" s="5">
        <v>115</v>
      </c>
      <c r="C16" s="5">
        <v>41</v>
      </c>
      <c r="D16" s="5">
        <f>D15+B16</f>
        <v>115</v>
      </c>
      <c r="E16" s="5">
        <f>E15+C16</f>
        <v>41</v>
      </c>
      <c r="F16" s="32">
        <f>D16*'[1]Other'!H29</f>
        <v>113.46666666666667</v>
      </c>
      <c r="G16" s="32">
        <f>E16*'[1]Other'!I29</f>
        <v>40.33870967741935</v>
      </c>
      <c r="H16" s="6">
        <f>1000*B16/((Population!B16+Population!B17)/2)</f>
        <v>0.053926708445016326</v>
      </c>
      <c r="I16" s="6">
        <f>1000*C16/((Population!C16+Population!C17)/2)</f>
        <v>0.01881193888230471</v>
      </c>
      <c r="J16" s="7">
        <f>B16/(('S-sex couples'!B16+'S-sex couples'!B17)*0.5)</f>
        <v>0.03166857643633734</v>
      </c>
      <c r="K16" s="7">
        <f>C16/(('S-sex couples'!C16+'S-sex couples'!C17)*0.5)</f>
        <v>0.013254107415888632</v>
      </c>
      <c r="L16" s="7">
        <f>B16/(('S-sex couples'!D16+'S-sex couples'!D17)*0.5)</f>
        <v>0.018473336254530112</v>
      </c>
      <c r="M16" s="7">
        <f>C16/(('S-sex couples'!E16+'S-sex couples'!E17)*0.5)</f>
        <v>0.007731562659268369</v>
      </c>
      <c r="N16" s="33">
        <f>B16/(('S-sex couples'!F16+'S-sex couples'!F17)*0.5)</f>
        <v>0.03217119226118186</v>
      </c>
      <c r="O16" s="33">
        <f>C16/(('S-sex couples'!G16+'S-sex couples'!G17)*0.5)</f>
        <v>0.013341093557099308</v>
      </c>
      <c r="P16" s="33">
        <f>B16/(('S-sex couples'!H16+'S-sex couples'!H17)*0.5)</f>
        <v>0.018643241671517836</v>
      </c>
      <c r="Q16" s="33">
        <f>C16/(('S-sex couples'!I16+'S-sex couples'!I17)*0.5)</f>
        <v>0.007761081389195134</v>
      </c>
    </row>
    <row r="17" spans="1:17" ht="14.25">
      <c r="A17" s="4">
        <v>1994</v>
      </c>
      <c r="B17" s="5">
        <v>86</v>
      </c>
      <c r="C17" s="5">
        <v>47</v>
      </c>
      <c r="D17" s="5">
        <f aca="true" t="shared" si="0" ref="D17:D36">D16+B17</f>
        <v>201</v>
      </c>
      <c r="E17" s="5">
        <f aca="true" t="shared" si="1" ref="E17:E36">E16+C17</f>
        <v>88</v>
      </c>
      <c r="F17" s="32">
        <f>D17*'[1]Other'!H30</f>
        <v>187.39593908629442</v>
      </c>
      <c r="G17" s="32">
        <f>E17*'[1]Other'!I30</f>
        <v>83.96561604584527</v>
      </c>
      <c r="H17" s="6">
        <f>1000*B17/((Population!B17+Population!B18)/2)</f>
        <v>0.04010366330643046</v>
      </c>
      <c r="I17" s="6">
        <f>1000*C17/((Population!C17+Population!C18)/2)</f>
        <v>0.021439943070108613</v>
      </c>
      <c r="J17" s="7">
        <f>B17/(('S-sex couples'!B17+'S-sex couples'!B18)*0.5)</f>
        <v>0.023543911188042287</v>
      </c>
      <c r="K17" s="7">
        <f>C17/(('S-sex couples'!C17+'S-sex couples'!C18)*0.5)</f>
        <v>0.015104764053400235</v>
      </c>
      <c r="L17" s="7">
        <f>B17/(('S-sex couples'!D17+'S-sex couples'!D18)*0.5)</f>
        <v>0.013733948193024667</v>
      </c>
      <c r="M17" s="7">
        <f>C17/(('S-sex couples'!E17+'S-sex couples'!E18)*0.5)</f>
        <v>0.00881111236448347</v>
      </c>
      <c r="N17" s="33">
        <f>B17/(('S-sex couples'!F17+'S-sex couples'!F18)*0.5)</f>
        <v>0.024555167578032572</v>
      </c>
      <c r="O17" s="33">
        <f>C17/(('S-sex couples'!G17+'S-sex couples'!G18)*0.5)</f>
        <v>0.015412620910108166</v>
      </c>
      <c r="P17" s="33">
        <f>B17/(('S-sex couples'!H17+'S-sex couples'!H18)*0.5)</f>
        <v>0.014072006169329332</v>
      </c>
      <c r="Q17" s="33">
        <f>C17/(('S-sex couples'!I17+'S-sex couples'!I18)*0.5)</f>
        <v>0.008914987079734486</v>
      </c>
    </row>
    <row r="18" spans="1:17" ht="14.25">
      <c r="A18" s="4">
        <v>1995</v>
      </c>
      <c r="B18" s="5">
        <v>64</v>
      </c>
      <c r="C18" s="5">
        <v>34</v>
      </c>
      <c r="D18" s="5">
        <f t="shared" si="0"/>
        <v>265</v>
      </c>
      <c r="E18" s="5">
        <f t="shared" si="1"/>
        <v>122</v>
      </c>
      <c r="F18" s="32">
        <f>D18*'[1]Other'!H31</f>
        <v>239.6640826873385</v>
      </c>
      <c r="G18" s="32">
        <f>E18*'[1]Other'!I31</f>
        <v>114.09904761904761</v>
      </c>
      <c r="H18" s="6">
        <f>1000*B18/((Population!B18+Population!B19)/2)</f>
        <v>0.029691473119242348</v>
      </c>
      <c r="I18" s="6">
        <f>1000*C18/((Population!C18+Population!C19)/2)</f>
        <v>0.015428719881380372</v>
      </c>
      <c r="J18" s="7">
        <f>B18/(('S-sex couples'!B18+'S-sex couples'!B19)*0.5)</f>
        <v>0.017405507397358345</v>
      </c>
      <c r="K18" s="7">
        <f>C18/(('S-sex couples'!C18+'S-sex couples'!C19)*0.5)</f>
        <v>0.010854793336124293</v>
      </c>
      <c r="L18" s="7">
        <f>B18/(('S-sex couples'!D18+'S-sex couples'!D19)*0.5)</f>
        <v>0.010153212648459031</v>
      </c>
      <c r="M18" s="7">
        <f>C18/(('S-sex couples'!E18+'S-sex couples'!E19)*0.5)</f>
        <v>0.006331962779405837</v>
      </c>
      <c r="N18" s="33">
        <f>B18/(('S-sex couples'!F18+'S-sex couples'!F19)*0.5)</f>
        <v>0.01847859344155612</v>
      </c>
      <c r="O18" s="33">
        <f>C18/(('S-sex couples'!G18+'S-sex couples'!G19)*0.5)</f>
        <v>0.011209193584026205</v>
      </c>
      <c r="P18" s="33">
        <f>B18/(('S-sex couples'!H18+'S-sex couples'!H19)*0.5)</f>
        <v>0.010509214864835277</v>
      </c>
      <c r="Q18" s="33">
        <f>C18/(('S-sex couples'!I18+'S-sex couples'!I19)*0.5)</f>
        <v>0.006450938778861361</v>
      </c>
    </row>
    <row r="19" spans="1:17" ht="14.25">
      <c r="A19" s="4">
        <v>1996</v>
      </c>
      <c r="B19" s="5">
        <v>80</v>
      </c>
      <c r="C19" s="5">
        <v>47</v>
      </c>
      <c r="D19" s="5">
        <f t="shared" si="0"/>
        <v>345</v>
      </c>
      <c r="E19" s="5">
        <f t="shared" si="1"/>
        <v>169</v>
      </c>
      <c r="F19" s="32">
        <f>D19*'[1]Other'!H32</f>
        <v>296.9854916711446</v>
      </c>
      <c r="G19" s="32">
        <f>E19*'[1]Other'!I32</f>
        <v>153.7703488372093</v>
      </c>
      <c r="H19" s="6">
        <f>1000*B19/((Population!B19+Population!B20)/2)</f>
        <v>0.03692686334683395</v>
      </c>
      <c r="I19" s="6">
        <f>1000*C19/((Population!C19+Population!C20)/2)</f>
        <v>0.021220005860333534</v>
      </c>
      <c r="J19" s="7">
        <f>B19/(('S-sex couples'!B19+'S-sex couples'!B20)*0.5)</f>
        <v>0.02159725114227095</v>
      </c>
      <c r="K19" s="7">
        <f>C19/(('S-sex couples'!C19+'S-sex couples'!C20)*0.5)</f>
        <v>0.014895060706272736</v>
      </c>
      <c r="L19" s="7">
        <f>B19/(('S-sex couples'!D19+'S-sex couples'!D20)*0.5)</f>
        <v>0.012598396499658054</v>
      </c>
      <c r="M19" s="7">
        <f>C19/(('S-sex couples'!E19+'S-sex couples'!E20)*0.5)</f>
        <v>0.008688785411992429</v>
      </c>
      <c r="N19" s="33">
        <f>B19/(('S-sex couples'!F19+'S-sex couples'!F20)*0.5)</f>
        <v>0.023283901398170097</v>
      </c>
      <c r="O19" s="33">
        <f>C19/(('S-sex couples'!G19+'S-sex couples'!G20)*0.5)</f>
        <v>0.015555323095792887</v>
      </c>
      <c r="P19" s="33">
        <f>B19/(('S-sex couples'!H19+'S-sex couples'!H20)*0.5)</f>
        <v>0.013154239076151155</v>
      </c>
      <c r="Q19" s="33">
        <f>C19/(('S-sex couples'!I19+'S-sex couples'!I20)*0.5)</f>
        <v>0.008909383617954987</v>
      </c>
    </row>
    <row r="20" spans="1:17" ht="14.25">
      <c r="A20" s="4">
        <v>1997</v>
      </c>
      <c r="B20" s="5">
        <v>74</v>
      </c>
      <c r="C20" s="5">
        <v>43</v>
      </c>
      <c r="D20" s="5">
        <f t="shared" si="0"/>
        <v>419</v>
      </c>
      <c r="E20" s="5">
        <f t="shared" si="1"/>
        <v>212</v>
      </c>
      <c r="F20" s="32">
        <f>D20*'[1]Other'!H33</f>
        <v>347.6017740429505</v>
      </c>
      <c r="G20" s="32">
        <f>E20*'[1]Other'!I33</f>
        <v>184.02959309494452</v>
      </c>
      <c r="H20" s="6">
        <f>1000*B20/((Population!B20+Population!B21)/2)</f>
        <v>0.03396637787595387</v>
      </c>
      <c r="I20" s="6">
        <f>1000*C20/((Population!C20+Population!C21)/2)</f>
        <v>0.0193125495866553</v>
      </c>
      <c r="J20" s="7">
        <f>B20/(('S-sex couples'!B20+'S-sex couples'!B21)*0.5)</f>
        <v>0.019841848048702173</v>
      </c>
      <c r="K20" s="7">
        <f>C20/(('S-sex couples'!C20+'S-sex couples'!C21)*0.5)</f>
        <v>0.013534891647792728</v>
      </c>
      <c r="L20" s="7">
        <f>B20/(('S-sex couples'!D20+'S-sex couples'!D21)*0.5)</f>
        <v>0.011574411361742934</v>
      </c>
      <c r="M20" s="7">
        <f>C20/(('S-sex couples'!E20+'S-sex couples'!E21)*0.5)</f>
        <v>0.007895353461212423</v>
      </c>
      <c r="N20" s="33">
        <f>B20/(('S-sex couples'!F20+'S-sex couples'!F21)*0.5)</f>
        <v>0.021718728078588188</v>
      </c>
      <c r="O20" s="33">
        <f>C20/(('S-sex couples'!G20+'S-sex couples'!G21)*0.5)</f>
        <v>0.014294860558180616</v>
      </c>
      <c r="P20" s="33">
        <f>B20/(('S-sex couples'!H20+'S-sex couples'!H21)*0.5)</f>
        <v>0.012188854669354392</v>
      </c>
      <c r="Q20" s="33">
        <f>C20/(('S-sex couples'!I20+'S-sex couples'!I21)*0.5)</f>
        <v>0.00814804224717048</v>
      </c>
    </row>
    <row r="21" spans="1:17" ht="14.25">
      <c r="A21" s="4">
        <v>1998</v>
      </c>
      <c r="B21" s="5">
        <v>71</v>
      </c>
      <c r="C21" s="5">
        <v>44</v>
      </c>
      <c r="D21" s="5">
        <f t="shared" si="0"/>
        <v>490</v>
      </c>
      <c r="E21" s="5">
        <f t="shared" si="1"/>
        <v>256</v>
      </c>
      <c r="F21" s="32">
        <f>D21*'[1]Other'!H34</f>
        <v>390.43660789252726</v>
      </c>
      <c r="G21" s="32">
        <f>E21*'[1]Other'!I34</f>
        <v>221.5582329317269</v>
      </c>
      <c r="H21" s="6">
        <f>1000*B21/((Population!B21+Population!B22)/2)</f>
        <v>0.03238559844366674</v>
      </c>
      <c r="I21" s="6">
        <f>1000*C21/((Population!C21+Population!C22)/2)</f>
        <v>0.019650476088608464</v>
      </c>
      <c r="J21" s="7">
        <f>B21/(('S-sex couples'!B21+'S-sex couples'!B22)*0.5)</f>
        <v>0.018903556437823512</v>
      </c>
      <c r="K21" s="7">
        <f>C21/(('S-sex couples'!C21+'S-sex couples'!C22)*0.5)</f>
        <v>0.013752250488753419</v>
      </c>
      <c r="L21" s="7">
        <f>B21/(('S-sex couples'!D21+'S-sex couples'!D22)*0.5)</f>
        <v>0.011027074588730382</v>
      </c>
      <c r="M21" s="7">
        <f>C21/(('S-sex couples'!E21+'S-sex couples'!E22)*0.5)</f>
        <v>0.008022146118439495</v>
      </c>
      <c r="N21" s="33">
        <f>B21/(('S-sex couples'!F21+'S-sex couples'!F22)*0.5)</f>
        <v>0.020963198058965123</v>
      </c>
      <c r="O21" s="33">
        <f>C21/(('S-sex couples'!G21+'S-sex couples'!G22)*0.5)</f>
        <v>0.014682903890106258</v>
      </c>
      <c r="P21" s="33">
        <f>B21/(('S-sex couples'!H21+'S-sex couples'!H22)*0.5)</f>
        <v>0.01169748936025154</v>
      </c>
      <c r="Q21" s="33">
        <f>C21/(('S-sex couples'!I21+'S-sex couples'!I22)*0.5)</f>
        <v>0.00833014222260895</v>
      </c>
    </row>
    <row r="22" spans="1:17" ht="14.25">
      <c r="A22" s="4">
        <v>1999</v>
      </c>
      <c r="B22" s="5">
        <v>82</v>
      </c>
      <c r="C22" s="5">
        <v>62</v>
      </c>
      <c r="D22" s="5">
        <f t="shared" si="0"/>
        <v>572</v>
      </c>
      <c r="E22" s="5">
        <f t="shared" si="1"/>
        <v>318</v>
      </c>
      <c r="F22" s="32">
        <f>D22*'[1]Other'!H35</f>
        <v>441.49096385542174</v>
      </c>
      <c r="G22" s="32">
        <f>E22*'[1]Other'!I35</f>
        <v>265.73739130434785</v>
      </c>
      <c r="H22" s="6">
        <f>1000*B22/((Population!B22+Population!B23)/2)</f>
        <v>0.037131803638871475</v>
      </c>
      <c r="I22" s="6">
        <f>1000*C22/((Population!C22+Population!C23)/2)</f>
        <v>0.027511982688750505</v>
      </c>
      <c r="J22" s="7">
        <f>B22/(('S-sex couples'!B22+'S-sex couples'!B23)*0.5)</f>
        <v>0.021666483259504484</v>
      </c>
      <c r="K22" s="7">
        <f>C22/(('S-sex couples'!C22+'S-sex couples'!C23)*0.5)</f>
        <v>0.019231014303505038</v>
      </c>
      <c r="L22" s="7">
        <f>B22/(('S-sex couples'!D22+'S-sex couples'!D23)*0.5)</f>
        <v>0.012638781901377613</v>
      </c>
      <c r="M22" s="7">
        <f>C22/(('S-sex couples'!E22+'S-sex couples'!E23)*0.5)</f>
        <v>0.011218091677044606</v>
      </c>
      <c r="N22" s="33">
        <f>B22/(('S-sex couples'!F22+'S-sex couples'!F23)*0.5)</f>
        <v>0.02434185244763965</v>
      </c>
      <c r="O22" s="33">
        <f>C22/(('S-sex couples'!G22+'S-sex couples'!G23)*0.5)</f>
        <v>0.020803197340371702</v>
      </c>
      <c r="P22" s="33">
        <f>B22/(('S-sex couples'!H22+'S-sex couples'!H23)*0.5)</f>
        <v>0.013504604163987802</v>
      </c>
      <c r="Q22" s="33">
        <f>C22/(('S-sex couples'!I22+'S-sex couples'!I23)*0.5)</f>
        <v>0.011735447655322959</v>
      </c>
    </row>
    <row r="23" spans="1:17" ht="14.25">
      <c r="A23" s="4">
        <v>2000</v>
      </c>
      <c r="B23" s="5">
        <v>78</v>
      </c>
      <c r="C23" s="5">
        <v>76</v>
      </c>
      <c r="D23" s="5">
        <f t="shared" si="0"/>
        <v>650</v>
      </c>
      <c r="E23" s="5">
        <f t="shared" si="1"/>
        <v>394</v>
      </c>
      <c r="F23" s="32">
        <f>D23*'[1]Other'!H36</f>
        <v>493.63101419176184</v>
      </c>
      <c r="G23" s="32">
        <f>E23*'[1]Other'!I36</f>
        <v>325.24832214765104</v>
      </c>
      <c r="H23" s="6">
        <f>1000*B23/((Population!B23+Population!B24)/2)</f>
        <v>0.035068465559057654</v>
      </c>
      <c r="I23" s="6">
        <f>1000*C23/((Population!C23+Population!C24)/2)</f>
        <v>0.03352823827636621</v>
      </c>
      <c r="J23" s="7">
        <f>B23/(('S-sex couples'!B23+'S-sex couples'!B24)*0.5)</f>
        <v>0.020491214019703385</v>
      </c>
      <c r="K23" s="7">
        <f>C23/(('S-sex couples'!C23+'S-sex couples'!C24)*0.5)</f>
        <v>0.023438111019192503</v>
      </c>
      <c r="L23" s="7">
        <f>B23/(('S-sex couples'!D23+'S-sex couples'!D24)*0.5)</f>
        <v>0.011953208178160311</v>
      </c>
      <c r="M23" s="7">
        <f>C23/(('S-sex couples'!E23+'S-sex couples'!E24)*0.5)</f>
        <v>0.013672231427862294</v>
      </c>
      <c r="N23" s="33">
        <f>B23/(('S-sex couples'!F23+'S-sex couples'!F24)*0.5)</f>
        <v>0.0233606480281741</v>
      </c>
      <c r="O23" s="33">
        <f>C23/(('S-sex couples'!G23+'S-sex couples'!G24)*0.5)</f>
        <v>0.02578815668604616</v>
      </c>
      <c r="P23" s="33">
        <f>B23/(('S-sex couples'!H23+'S-sex couples'!H24)*0.5)</f>
        <v>0.012875783457533813</v>
      </c>
      <c r="Q23" s="33">
        <f>C23/(('S-sex couples'!I23+'S-sex couples'!I24)*0.5)</f>
        <v>0.014439831339378253</v>
      </c>
    </row>
    <row r="24" spans="1:17" ht="14.25">
      <c r="A24" s="4">
        <v>2001</v>
      </c>
      <c r="B24" s="5">
        <v>108</v>
      </c>
      <c r="C24" s="5">
        <v>77</v>
      </c>
      <c r="D24" s="5">
        <f t="shared" si="0"/>
        <v>758</v>
      </c>
      <c r="E24" s="5">
        <f t="shared" si="1"/>
        <v>471</v>
      </c>
      <c r="F24" s="32">
        <f>D24*'[1]Other'!H37</f>
        <v>565.9501148670823</v>
      </c>
      <c r="G24" s="32">
        <f>E24*'[1]Other'!I37</f>
        <v>385.6959896507115</v>
      </c>
      <c r="H24" s="6">
        <f>1000*B24/((Population!B24+Population!B25)/2)</f>
        <v>0.04828720154429624</v>
      </c>
      <c r="I24" s="6">
        <f>1000*C24/((Population!C24+Population!C25)/2)</f>
        <v>0.03381444258757776</v>
      </c>
      <c r="J24" s="7">
        <f>B24/(('S-sex couples'!B24+'S-sex couples'!B25)*0.5)</f>
        <v>0.02824003086426764</v>
      </c>
      <c r="K24" s="7">
        <f>C24/(('S-sex couples'!C24+'S-sex couples'!C25)*0.5)</f>
        <v>0.023635678005963136</v>
      </c>
      <c r="L24" s="7">
        <f>B24/(('S-sex couples'!D24+'S-sex couples'!D25)*0.5)</f>
        <v>0.016473351337489457</v>
      </c>
      <c r="M24" s="7">
        <f>C24/(('S-sex couples'!E24+'S-sex couples'!E25)*0.5)</f>
        <v>0.013787478836811829</v>
      </c>
      <c r="N24" s="33">
        <f>B24/(('S-sex couples'!F24+'S-sex couples'!F25)*0.5)</f>
        <v>0.032781233996450596</v>
      </c>
      <c r="O24" s="33">
        <f>C24/(('S-sex couples'!G24+'S-sex couples'!G25)*0.5)</f>
        <v>0.02653054862640646</v>
      </c>
      <c r="P24" s="33">
        <f>B24/(('S-sex couples'!H24+'S-sex couples'!H25)*0.5)</f>
        <v>0.017921585737533975</v>
      </c>
      <c r="Q24" s="33">
        <f>C24/(('S-sex couples'!I24+'S-sex couples'!I25)*0.5)</f>
        <v>0.01472470942712679</v>
      </c>
    </row>
    <row r="25" spans="1:17" ht="14.25">
      <c r="A25" s="4">
        <v>2002</v>
      </c>
      <c r="B25" s="5">
        <v>105</v>
      </c>
      <c r="C25" s="5">
        <v>78</v>
      </c>
      <c r="D25" s="5">
        <f t="shared" si="0"/>
        <v>863</v>
      </c>
      <c r="E25" s="5">
        <f t="shared" si="1"/>
        <v>549</v>
      </c>
      <c r="F25" s="32">
        <f>D25*'[1]Other'!H38</f>
        <v>638.7432474386836</v>
      </c>
      <c r="G25" s="32">
        <f>E25*'[1]Other'!I38</f>
        <v>446.9106741573034</v>
      </c>
      <c r="H25" s="6">
        <f>1000*B25/((Population!B25+Population!B26)/2)</f>
        <v>0.046686991070112524</v>
      </c>
      <c r="I25" s="6">
        <f>1000*C25/((Population!C25+Population!C26)/2)</f>
        <v>0.03407395402244119</v>
      </c>
      <c r="J25" s="7">
        <f>B25/(('S-sex couples'!B25+'S-sex couples'!B26)*0.5)</f>
        <v>0.02729765301378297</v>
      </c>
      <c r="K25" s="7">
        <f>C25/(('S-sex couples'!C25+'S-sex couples'!C26)*0.5)</f>
        <v>0.023804909833137447</v>
      </c>
      <c r="L25" s="7">
        <f>B25/(('S-sex couples'!D25+'S-sex couples'!D26)*0.5)</f>
        <v>0.015923630924706732</v>
      </c>
      <c r="M25" s="7">
        <f>C25/(('S-sex couples'!E25+'S-sex couples'!E26)*0.5)</f>
        <v>0.013886197402663511</v>
      </c>
      <c r="N25" s="33">
        <f>B25/(('S-sex couples'!F25+'S-sex couples'!F26)*0.5)</f>
        <v>0.03236607225687902</v>
      </c>
      <c r="O25" s="33">
        <f>C25/(('S-sex couples'!G25+'S-sex couples'!G26)*0.5)</f>
        <v>0.02726956517229036</v>
      </c>
      <c r="P25" s="33">
        <f>B25/(('S-sex couples'!H25+'S-sex couples'!H26)*0.5)</f>
        <v>0.017524455970008387</v>
      </c>
      <c r="Q25" s="33">
        <f>C25/(('S-sex couples'!I25+'S-sex couples'!I26)*0.5)</f>
        <v>0.014997735379812523</v>
      </c>
    </row>
    <row r="26" spans="1:17" ht="14.25">
      <c r="A26" s="4">
        <v>2003</v>
      </c>
      <c r="B26" s="5">
        <v>116</v>
      </c>
      <c r="C26" s="5">
        <v>88</v>
      </c>
      <c r="D26" s="5">
        <f t="shared" si="0"/>
        <v>979</v>
      </c>
      <c r="E26" s="5">
        <f t="shared" si="1"/>
        <v>637</v>
      </c>
      <c r="F26" s="32">
        <f>D26*'[1]Other'!H39</f>
        <v>723.6333140543667</v>
      </c>
      <c r="G26" s="32">
        <f>E26*'[1]Other'!I39</f>
        <v>512.8602362204724</v>
      </c>
      <c r="H26" s="6">
        <f>1000*B26/((Population!B26+Population!B27)/2)</f>
        <v>0.05126895072788651</v>
      </c>
      <c r="I26" s="6">
        <f>1000*C26/((Population!C26+Population!C27)/2)</f>
        <v>0.03822303706787608</v>
      </c>
      <c r="J26" s="7">
        <f>B26/(('S-sex couples'!B26+'S-sex couples'!B27)*0.5)</f>
        <v>0.029999919831365348</v>
      </c>
      <c r="K26" s="7">
        <f>C26/(('S-sex couples'!C26+'S-sex couples'!C27)*0.5)</f>
        <v>0.026716570284604224</v>
      </c>
      <c r="L26" s="7">
        <f>B26/(('S-sex couples'!D26+'S-sex couples'!D27)*0.5)</f>
        <v>0.01749995323496312</v>
      </c>
      <c r="M26" s="7">
        <f>C26/(('S-sex couples'!E26+'S-sex couples'!E27)*0.5)</f>
        <v>0.015584665999352465</v>
      </c>
      <c r="N26" s="33">
        <f>B26/(('S-sex couples'!F26+'S-sex couples'!F27)*0.5)</f>
        <v>0.036415134455072475</v>
      </c>
      <c r="O26" s="33">
        <f>C26/(('S-sex couples'!G26+'S-sex couples'!G27)*0.5)</f>
        <v>0.031272760401834916</v>
      </c>
      <c r="P26" s="33">
        <f>B26/(('S-sex couples'!H26+'S-sex couples'!H27)*0.5)</f>
        <v>0.019504318391311004</v>
      </c>
      <c r="Q26" s="33">
        <f>C26/(('S-sex couples'!I26+'S-sex couples'!I27)*0.5)</f>
        <v>0.017032179560514723</v>
      </c>
    </row>
    <row r="27" spans="1:17" ht="14.25">
      <c r="A27" s="4">
        <v>2004</v>
      </c>
      <c r="B27" s="5">
        <v>107</v>
      </c>
      <c r="C27" s="5">
        <v>85</v>
      </c>
      <c r="D27" s="5">
        <f t="shared" si="0"/>
        <v>1086</v>
      </c>
      <c r="E27" s="5">
        <f t="shared" si="1"/>
        <v>722</v>
      </c>
      <c r="F27" s="32">
        <f>D27*'[1]Other'!H40</f>
        <v>799.5921017040844</v>
      </c>
      <c r="G27" s="32">
        <f>E27*'[1]Other'!I40</f>
        <v>580.0194003527337</v>
      </c>
      <c r="H27" s="6">
        <f>1000*B27/((Population!B27+Population!B28)/2)</f>
        <v>0.04700074827826815</v>
      </c>
      <c r="I27" s="6">
        <f>1000*C27/((Population!C27+Population!C28)/2)</f>
        <v>0.0367115043705046</v>
      </c>
      <c r="J27" s="7">
        <f>B27/(('S-sex couples'!B27+'S-sex couples'!B28)*0.5)</f>
        <v>0.027327254252099524</v>
      </c>
      <c r="K27" s="7">
        <f>C27/(('S-sex couples'!C27+'S-sex couples'!C28)*0.5)</f>
        <v>0.025483969324895734</v>
      </c>
      <c r="L27" s="7">
        <f>B27/(('S-sex couples'!D27+'S-sex couples'!D28)*0.5)</f>
        <v>0.015940898313724722</v>
      </c>
      <c r="M27" s="7">
        <f>C27/(('S-sex couples'!E27+'S-sex couples'!E28)*0.5)</f>
        <v>0.014865648772855847</v>
      </c>
      <c r="N27" s="33">
        <f>B27/(('S-sex couples'!F27+'S-sex couples'!F28)*0.5)</f>
        <v>0.03392633321282019</v>
      </c>
      <c r="O27" s="33">
        <f>C27/(('S-sex couples'!G27+'S-sex couples'!G28)*0.5)</f>
        <v>0.030476978922625002</v>
      </c>
      <c r="P27" s="33">
        <f>B27/(('S-sex couples'!H27+'S-sex couples'!H28)*0.5)</f>
        <v>0.017981133647519704</v>
      </c>
      <c r="Q27" s="33">
        <f>C27/(('S-sex couples'!I27+'S-sex couples'!I28)*0.5)</f>
        <v>0.016436426290431568</v>
      </c>
    </row>
    <row r="28" spans="1:17" ht="14.25">
      <c r="A28" s="8">
        <v>2005</v>
      </c>
      <c r="B28" s="9">
        <v>97</v>
      </c>
      <c r="C28" s="9">
        <v>95</v>
      </c>
      <c r="D28" s="5">
        <f t="shared" si="0"/>
        <v>1183</v>
      </c>
      <c r="E28" s="5">
        <f t="shared" si="1"/>
        <v>817</v>
      </c>
      <c r="F28" s="32">
        <f>D28*'[1]Other'!H41</f>
        <v>867.9130765331983</v>
      </c>
      <c r="G28" s="32">
        <f>E28*'[1]Other'!I41</f>
        <v>657.2353629976581</v>
      </c>
      <c r="H28" s="6">
        <f>1000*B28/((Population!B28+Population!B29)/2)</f>
        <v>0.042302189836092095</v>
      </c>
      <c r="I28" s="6">
        <f>1000*C28/((Population!C28+Population!C29)/2)</f>
        <v>0.040767886749385425</v>
      </c>
      <c r="J28" s="7">
        <f>B28/(('S-sex couples'!B28+'S-sex couples'!B29)*0.5)</f>
        <v>0.024440185150074463</v>
      </c>
      <c r="K28" s="7">
        <f>C28/(('S-sex couples'!C28+'S-sex couples'!C29)*0.5)</f>
        <v>0.028099092294908562</v>
      </c>
      <c r="L28" s="7">
        <f>B28/(('S-sex couples'!D28+'S-sex couples'!D29)*0.5)</f>
        <v>0.014256774670876769</v>
      </c>
      <c r="M28" s="7">
        <f>C28/(('S-sex couples'!E28+'S-sex couples'!E29)*0.5)</f>
        <v>0.016391137172029994</v>
      </c>
      <c r="N28" s="33">
        <f>B28/(('S-sex couples'!F28+'S-sex couples'!F29)*0.5)</f>
        <v>0.030939796830644253</v>
      </c>
      <c r="O28" s="33">
        <f>C28/(('S-sex couples'!G28+'S-sex couples'!G29)*0.5)</f>
        <v>0.03439206906492704</v>
      </c>
      <c r="P28" s="33">
        <f>B28/(('S-sex couples'!H28+'S-sex couples'!H29)*0.5)</f>
        <v>0.01624782364978032</v>
      </c>
      <c r="Q28" s="33">
        <f>C28/(('S-sex couples'!I28+'S-sex couples'!I29)*0.5)</f>
        <v>0.018349730690803305</v>
      </c>
    </row>
    <row r="29" spans="1:17" ht="14.25">
      <c r="A29" s="8">
        <v>2006</v>
      </c>
      <c r="B29" s="9">
        <v>102</v>
      </c>
      <c r="C29" s="9">
        <v>125</v>
      </c>
      <c r="D29" s="5">
        <f t="shared" si="0"/>
        <v>1285</v>
      </c>
      <c r="E29" s="5">
        <f t="shared" si="1"/>
        <v>942</v>
      </c>
      <c r="F29" s="32">
        <f>D29*'[1]Other'!H42</f>
        <v>936.7984570877531</v>
      </c>
      <c r="G29" s="32">
        <f>E29*'[1]Other'!I42</f>
        <v>742.0612460401267</v>
      </c>
      <c r="H29" s="6">
        <f>1000*B29/((Population!B29+Population!B30)/2)</f>
        <v>0.04408171626544022</v>
      </c>
      <c r="I29" s="6">
        <f>1000*C29/((Population!C29+Population!C30)/2)</f>
        <v>0.0532642006620101</v>
      </c>
      <c r="J29" s="7">
        <f>B29/(('S-sex couples'!B29+'S-sex couples'!B30)*0.5)</f>
        <v>0.025526379279427098</v>
      </c>
      <c r="K29" s="7">
        <f>C29/(('S-sex couples'!C29+'S-sex couples'!C30)*0.5)</f>
        <v>0.03672273233932927</v>
      </c>
      <c r="L29" s="7">
        <f>B29/(('S-sex couples'!D29+'S-sex couples'!D30)*0.5)</f>
        <v>0.014890387912999138</v>
      </c>
      <c r="M29" s="7">
        <f>C29/(('S-sex couples'!E29+'S-sex couples'!E30)*0.5)</f>
        <v>0.021421593864608738</v>
      </c>
      <c r="N29" s="33">
        <f>B29/(('S-sex couples'!F29+'S-sex couples'!F30)*0.5)</f>
        <v>0.032972248601404235</v>
      </c>
      <c r="O29" s="33">
        <f>C29/(('S-sex couples'!G29+'S-sex couples'!G30)*0.5)</f>
        <v>0.046223744782242476</v>
      </c>
      <c r="P29" s="33">
        <f>B29/(('S-sex couples'!H29+'S-sex couples'!H30)*0.5)</f>
        <v>0.01714948395366774</v>
      </c>
      <c r="Q29" s="33">
        <f>C29/(('S-sex couples'!I29+'S-sex couples'!I30)*0.5)</f>
        <v>0.024339972500891805</v>
      </c>
    </row>
    <row r="30" spans="1:17" ht="14.25">
      <c r="A30" s="8">
        <v>2007</v>
      </c>
      <c r="B30" s="9">
        <v>110</v>
      </c>
      <c r="C30" s="9">
        <v>157</v>
      </c>
      <c r="D30" s="5">
        <f t="shared" si="0"/>
        <v>1395</v>
      </c>
      <c r="E30" s="5">
        <f t="shared" si="1"/>
        <v>1099</v>
      </c>
      <c r="F30" s="32">
        <f>D30*'[1]Other'!H43</f>
        <v>1015.2786771507863</v>
      </c>
      <c r="G30" s="32">
        <f>E30*'[1]Other'!I43</f>
        <v>857.0507060333762</v>
      </c>
      <c r="H30" s="6">
        <f>1000*B30/((Population!B30+Population!B31)/2)</f>
        <v>0.04695358723272204</v>
      </c>
      <c r="I30" s="6">
        <f>1000*C30/((Population!C30+Population!C31)/2)</f>
        <v>0.06634512522853678</v>
      </c>
      <c r="J30" s="7">
        <f>B30/(('S-sex couples'!B30+'S-sex couples'!B31)*0.5)</f>
        <v>0.027281456166274264</v>
      </c>
      <c r="K30" s="7">
        <f>C30/(('S-sex couples'!C30+'S-sex couples'!C31)*0.5)</f>
        <v>0.0457099180588287</v>
      </c>
      <c r="L30" s="7">
        <f>B30/(('S-sex couples'!D30+'S-sex couples'!D31)*0.5)</f>
        <v>0.015914182763659985</v>
      </c>
      <c r="M30" s="7">
        <f>C30/(('S-sex couples'!E30+'S-sex couples'!E31)*0.5)</f>
        <v>0.026664118867650074</v>
      </c>
      <c r="N30" s="33">
        <f>B30/(('S-sex couples'!F30+'S-sex couples'!F31)*0.5)</f>
        <v>0.035994714070314085</v>
      </c>
      <c r="O30" s="33">
        <f>C30/(('S-sex couples'!G30+'S-sex couples'!G31)*0.5)</f>
        <v>0.05957921476092761</v>
      </c>
      <c r="P30" s="33">
        <f>B30/(('S-sex couples'!H30+'S-sex couples'!H31)*0.5)</f>
        <v>0.018530888439106743</v>
      </c>
      <c r="Q30" s="33">
        <f>C30/(('S-sex couples'!I30+'S-sex couples'!I31)*0.5)</f>
        <v>0.030853846292504653</v>
      </c>
    </row>
    <row r="31" spans="1:17" ht="14.25">
      <c r="A31" s="8">
        <v>2008</v>
      </c>
      <c r="B31" s="9">
        <v>90</v>
      </c>
      <c r="C31" s="9">
        <v>134</v>
      </c>
      <c r="D31" s="5">
        <f t="shared" si="0"/>
        <v>1485</v>
      </c>
      <c r="E31" s="5">
        <f t="shared" si="1"/>
        <v>1233</v>
      </c>
      <c r="F31" s="32">
        <f>D31*'[1]Other'!H44</f>
        <v>1070.4044117647059</v>
      </c>
      <c r="G31" s="32">
        <f>E31*'[1]Other'!I44</f>
        <v>971.3895652173914</v>
      </c>
      <c r="H31" s="6">
        <f>1000*B31/((Population!B31+Population!B32)/2)</f>
        <v>0.037856935695578076</v>
      </c>
      <c r="I31" s="6">
        <f>1000*C31/((Population!C31+Population!C32)/2)</f>
        <v>0.05604724699268876</v>
      </c>
      <c r="J31" s="7">
        <f>B31/(('S-sex couples'!B31+'S-sex couples'!B32)*0.5)</f>
        <v>0.022101487688708853</v>
      </c>
      <c r="K31" s="7">
        <f>C31/(('S-sex couples'!C31+'S-sex couples'!C32)*0.5)</f>
        <v>0.03862955674287374</v>
      </c>
      <c r="L31" s="7">
        <f>B31/(('S-sex couples'!D31+'S-sex couples'!D32)*0.5)</f>
        <v>0.012892534485080164</v>
      </c>
      <c r="M31" s="7">
        <f>C31/(('S-sex couples'!E31+'S-sex couples'!E32)*0.5)</f>
        <v>0.02253390810000968</v>
      </c>
      <c r="N31" s="33">
        <f>B31/(('S-sex couples'!F31+'S-sex couples'!F32)*0.5)</f>
        <v>0.029710005336623272</v>
      </c>
      <c r="O31" s="33">
        <f>C31/(('S-sex couples'!G31+'S-sex couples'!G32)*0.5)</f>
        <v>0.05245385608653331</v>
      </c>
      <c r="P31" s="33">
        <f>B31/(('S-sex couples'!H31+'S-sex couples'!H32)*0.5)</f>
        <v>0.015156764966151792</v>
      </c>
      <c r="Q31" s="33">
        <f>C31/(('S-sex couples'!I31+'S-sex couples'!I32)*0.5)</f>
        <v>0.026627593022038643</v>
      </c>
    </row>
    <row r="32" spans="1:17" ht="14.25">
      <c r="A32" s="15">
        <v>2009</v>
      </c>
      <c r="B32" s="16">
        <v>105</v>
      </c>
      <c r="C32" s="16">
        <v>178</v>
      </c>
      <c r="D32" s="5">
        <f t="shared" si="0"/>
        <v>1590</v>
      </c>
      <c r="E32" s="5">
        <f t="shared" si="1"/>
        <v>1411</v>
      </c>
      <c r="F32" s="32">
        <f>D32*'[1]Other'!H45</f>
        <v>1141.4170212765957</v>
      </c>
      <c r="G32" s="32">
        <f>E32*'[1]Other'!I45</f>
        <v>1109.409388932599</v>
      </c>
      <c r="H32" s="17">
        <f>1000*B32/((Population!B32+Population!B33)/2)</f>
        <v>0.043552155261359596</v>
      </c>
      <c r="I32" s="17">
        <f>1000*C32/((Population!C32+Population!C33)/2)</f>
        <v>0.07361994653868377</v>
      </c>
      <c r="J32" s="18">
        <f>B32/(('S-sex couples'!B32+'S-sex couples'!B33)*0.5)</f>
        <v>0.025513423198753594</v>
      </c>
      <c r="K32" s="18">
        <f>C32/(('S-sex couples'!C32+'S-sex couples'!C33)*0.5)</f>
        <v>0.050773296850190386</v>
      </c>
      <c r="L32" s="18">
        <f>B32/(('S-sex couples'!D32+'S-sex couples'!D33)*0.5)</f>
        <v>0.01488283019927293</v>
      </c>
      <c r="M32" s="18">
        <f>C32/(('S-sex couples'!E32+'S-sex couples'!E33)*0.5)</f>
        <v>0.029617756495944392</v>
      </c>
      <c r="N32" s="33">
        <f>B32/(('S-sex couples'!F32+'S-sex couples'!F33)*0.5)</f>
        <v>0.034888705570246</v>
      </c>
      <c r="O32" s="33">
        <f>C32/(('S-sex couples'!G32+'S-sex couples'!G33)*0.5)</f>
        <v>0.0721998128154202</v>
      </c>
      <c r="P32" s="33">
        <f>B32/(('S-sex couples'!H32+'S-sex couples'!H33)*0.5)</f>
        <v>0.017649434812752343</v>
      </c>
      <c r="Q32" s="33">
        <f>C32/(('S-sex couples'!I32+'S-sex couples'!I33)*0.5)</f>
        <v>0.03581842935769244</v>
      </c>
    </row>
    <row r="33" spans="1:17" ht="14.25">
      <c r="A33" s="8">
        <v>2010</v>
      </c>
      <c r="B33" s="9">
        <v>97</v>
      </c>
      <c r="C33" s="9">
        <v>167</v>
      </c>
      <c r="D33" s="5">
        <f t="shared" si="0"/>
        <v>1687</v>
      </c>
      <c r="E33" s="5">
        <f t="shared" si="1"/>
        <v>1578</v>
      </c>
      <c r="F33" s="32">
        <f>D33*'[1]Other'!H46</f>
        <v>1206.0704623460529</v>
      </c>
      <c r="G33" s="32">
        <f>E33*'[1]Other'!I46</f>
        <v>1239.3183556405354</v>
      </c>
      <c r="H33" s="6">
        <f>1000*B33/((Population!B33+Population!B34)/2)</f>
        <v>0.03969227438982847</v>
      </c>
      <c r="I33" s="6">
        <f>1000*C33/((Population!C33+Population!C34)/2)</f>
        <v>0.06829004787050572</v>
      </c>
      <c r="J33" s="7">
        <f>B33/(('S-sex couples'!B33+'S-sex couples'!B34)*0.5)</f>
        <v>0.023281146196014436</v>
      </c>
      <c r="K33" s="7">
        <f>C33/(('S-sex couples'!C33+'S-sex couples'!C34)*0.5)</f>
        <v>0.04705275132130394</v>
      </c>
      <c r="L33" s="7">
        <f>B33/(('S-sex couples'!D33+'S-sex couples'!D34)*0.5)</f>
        <v>0.013580668614341753</v>
      </c>
      <c r="M33" s="7">
        <f>C33/(('S-sex couples'!E33+'S-sex couples'!E34)*0.5)</f>
        <v>0.02744743827076063</v>
      </c>
      <c r="N33" s="33">
        <f>B33/(('S-sex couples'!F33+'S-sex couples'!F34)*0.5)</f>
        <v>0.03241201037492701</v>
      </c>
      <c r="O33" s="33">
        <f>C33/(('S-sex couples'!G33+'S-sex couples'!G34)*0.5)</f>
        <v>0.07032040552084758</v>
      </c>
      <c r="P33" s="33">
        <f>B33/(('S-sex couples'!H33+'S-sex couples'!H34)*0.5)</f>
        <v>0.016251276940640005</v>
      </c>
      <c r="Q33" s="33">
        <f>C33/(('S-sex couples'!I33+'S-sex couples'!I34)*0.5)</f>
        <v>0.03401227088960537</v>
      </c>
    </row>
    <row r="34" spans="1:17" ht="14.25">
      <c r="A34" s="8">
        <v>2011</v>
      </c>
      <c r="B34" s="9">
        <v>93</v>
      </c>
      <c r="C34" s="9">
        <v>166</v>
      </c>
      <c r="D34" s="5">
        <f t="shared" si="0"/>
        <v>1780</v>
      </c>
      <c r="E34" s="5">
        <f t="shared" si="1"/>
        <v>1744</v>
      </c>
      <c r="F34" s="32">
        <f>D34*'[1]Other'!H47</f>
        <v>1281.7499521347884</v>
      </c>
      <c r="G34" s="32">
        <f>E34*'[1]Other'!I47</f>
        <v>1363.3530434782608</v>
      </c>
      <c r="H34" s="6">
        <f>1000*B34/((Population!B34+Population!B35)/2)</f>
        <v>0.03750211705499504</v>
      </c>
      <c r="I34" s="6">
        <f>1000*C34/((Population!C34+Population!C35)/2)</f>
        <v>0.06711877496105798</v>
      </c>
      <c r="J34" s="7">
        <f>B34/(('S-sex couples'!B34+'S-sex couples'!B35)*0.5)</f>
        <v>0.022031010110727</v>
      </c>
      <c r="K34" s="7">
        <f>C34/(('S-sex couples'!C34+'S-sex couples'!C35)*0.5)</f>
        <v>0.04616315442556261</v>
      </c>
      <c r="L34" s="7">
        <f>B34/(('S-sex couples'!D34+'S-sex couples'!D35)*0.5)</f>
        <v>0.01285142256459075</v>
      </c>
      <c r="M34" s="7">
        <f>C34/(('S-sex couples'!E34+'S-sex couples'!E35)*0.5)</f>
        <v>0.026928506748244856</v>
      </c>
      <c r="N34" s="33">
        <f>B34/(('S-sex couples'!F34+'S-sex couples'!F35)*0.5)</f>
        <v>0.031235176381868655</v>
      </c>
      <c r="O34" s="33">
        <f>C34/(('S-sex couples'!G34+'S-sex couples'!G35)*0.5)</f>
        <v>0.0723435826357365</v>
      </c>
      <c r="P34" s="33">
        <f>B34/(('S-sex couples'!H34+'S-sex couples'!H35)*0.5)</f>
        <v>0.015519029556229426</v>
      </c>
      <c r="Q34" s="33">
        <f>C34/(('S-sex couples'!I34+'S-sex couples'!I35)*0.5)</f>
        <v>0.03413435744211888</v>
      </c>
    </row>
    <row r="35" spans="1:17" ht="14.25">
      <c r="A35" s="8">
        <v>2012</v>
      </c>
      <c r="B35" s="9">
        <v>102</v>
      </c>
      <c r="C35" s="9">
        <v>167</v>
      </c>
      <c r="D35" s="5">
        <f t="shared" si="0"/>
        <v>1882</v>
      </c>
      <c r="E35" s="5">
        <f t="shared" si="1"/>
        <v>1911</v>
      </c>
      <c r="F35" s="32">
        <f>D35*'[1]Other'!H48</f>
        <v>1357.3671117614779</v>
      </c>
      <c r="G35" s="32">
        <f>E35*'[1]Other'!I48</f>
        <v>1500.497319833234</v>
      </c>
      <c r="H35" s="6">
        <f>1000*B35/((Population!B35+Population!B36)/2)</f>
        <v>0.04051816375654224</v>
      </c>
      <c r="I35" s="6">
        <f>1000*C35/((Population!C35+Population!C36)/2)</f>
        <v>0.06676840519066378</v>
      </c>
      <c r="J35" s="7">
        <f>B35/(('S-sex couples'!B35+'S-sex couples'!B36)*0.5)</f>
        <v>0.023844603429039116</v>
      </c>
      <c r="K35" s="7">
        <f>C35/(('S-sex couples'!C35+'S-sex couples'!C36)*0.5)</f>
        <v>0.04582920582333222</v>
      </c>
      <c r="L35" s="7">
        <f>B35/(('S-sex couples'!D35+'S-sex couples'!D36)*0.5)</f>
        <v>0.013909352000272818</v>
      </c>
      <c r="M35" s="7">
        <f>C35/(('S-sex couples'!E35+'S-sex couples'!E36)*0.5)</f>
        <v>0.026733703396943795</v>
      </c>
      <c r="N35" s="33">
        <f>B35/(('S-sex couples'!F35+'S-sex couples'!F36)*0.5)</f>
        <v>0.034481138915794955</v>
      </c>
      <c r="O35" s="33">
        <f>C35/(('S-sex couples'!G35+'S-sex couples'!G36)*0.5)</f>
        <v>0.07549594489806959</v>
      </c>
      <c r="P35" s="33">
        <f>B35/(('S-sex couples'!H35+'S-sex couples'!H36)*0.5)</f>
        <v>0.01696144903472321</v>
      </c>
      <c r="Q35" s="33">
        <f>C35/(('S-sex couples'!I35+'S-sex couples'!I36)*0.5)</f>
        <v>0.034684209649986246</v>
      </c>
    </row>
    <row r="36" spans="1:17" ht="14.25">
      <c r="A36" s="8">
        <v>2013</v>
      </c>
      <c r="B36" s="9">
        <v>90</v>
      </c>
      <c r="C36" s="9">
        <v>162</v>
      </c>
      <c r="D36" s="5">
        <f t="shared" si="0"/>
        <v>1972</v>
      </c>
      <c r="E36" s="5">
        <f t="shared" si="1"/>
        <v>2073</v>
      </c>
      <c r="F36" s="32">
        <f>D36*'[1]Other'!H49</f>
        <v>1419.1480701754385</v>
      </c>
      <c r="G36" s="32">
        <f>E36*'[1]Other'!I49</f>
        <v>1616.6744739249773</v>
      </c>
      <c r="H36" s="6">
        <f>1000*B36/((Population!B36+Population!B37)/2)</f>
        <v>0.035271004765112746</v>
      </c>
      <c r="I36" s="6">
        <f>1000*C36/((Population!C36+Population!C37)/2)</f>
        <v>0.0640697458507424</v>
      </c>
      <c r="J36" s="7">
        <f>B36/(('S-sex couples'!B36+'S-sex couples'!B37)*0.5)</f>
        <v>0.04181540405890418</v>
      </c>
      <c r="K36" s="7">
        <f>C36/(('S-sex couples'!C36+'S-sex couples'!C37)*0.5)</f>
        <v>0.08835776683751059</v>
      </c>
      <c r="L36" s="7">
        <f>B36/(('S-sex couples'!D36+'S-sex couples'!D37)*0.5)</f>
        <v>0.024392319034360774</v>
      </c>
      <c r="M36" s="7">
        <f>C36/(('S-sex couples'!E36+'S-sex couples'!E37)*0.5)</f>
        <v>0.0515420306552145</v>
      </c>
      <c r="N36" s="33"/>
      <c r="O36" s="33"/>
      <c r="P36" s="33"/>
      <c r="Q36" s="33"/>
    </row>
    <row r="37" spans="1:13" ht="14.25">
      <c r="A37" s="8"/>
      <c r="B37" s="9"/>
      <c r="C37" s="9"/>
      <c r="D37" s="9"/>
      <c r="E37" s="9"/>
      <c r="F37" s="9"/>
      <c r="G37" s="9"/>
      <c r="H37" s="10"/>
      <c r="I37" s="10"/>
      <c r="J37" s="10"/>
      <c r="K37" s="10"/>
      <c r="L37" s="10"/>
      <c r="M37" s="10"/>
    </row>
    <row r="38" spans="1:13" ht="14.25">
      <c r="A38" s="8"/>
      <c r="B38" s="9"/>
      <c r="C38" s="9"/>
      <c r="D38" s="9"/>
      <c r="E38" s="9"/>
      <c r="F38" s="9"/>
      <c r="G38" s="9"/>
      <c r="H38" s="7"/>
      <c r="I38" s="7"/>
      <c r="J38" s="7"/>
      <c r="K38" s="7"/>
      <c r="L38" s="7"/>
      <c r="M38" s="7"/>
    </row>
    <row r="39" spans="1:13" ht="14.25">
      <c r="A39" s="8"/>
      <c r="B39" s="9"/>
      <c r="C39" s="9"/>
      <c r="D39" s="9"/>
      <c r="E39" s="9"/>
      <c r="F39" s="9"/>
      <c r="G39" s="9"/>
      <c r="H39" s="7"/>
      <c r="I39" s="7"/>
      <c r="J39" s="7"/>
      <c r="K39" s="7"/>
      <c r="L39" s="7"/>
      <c r="M39" s="7"/>
    </row>
    <row r="40" spans="1:13" ht="14.25">
      <c r="A40" s="10"/>
      <c r="B40" s="10"/>
      <c r="C40" s="10"/>
      <c r="D40" s="10"/>
      <c r="E40" s="10"/>
      <c r="F40" s="10"/>
      <c r="G40" s="10"/>
      <c r="H40" s="10"/>
      <c r="I40" s="10"/>
      <c r="J40" s="10"/>
      <c r="K40" s="10"/>
      <c r="L40" s="10"/>
      <c r="M40" s="10"/>
    </row>
    <row r="41" spans="1:13" ht="14.25">
      <c r="A41" s="10"/>
      <c r="B41" s="10"/>
      <c r="C41" s="10"/>
      <c r="D41" s="10"/>
      <c r="E41" s="10"/>
      <c r="F41" s="10"/>
      <c r="G41" s="10"/>
      <c r="H41" s="10"/>
      <c r="I41" s="10"/>
      <c r="J41" s="10"/>
      <c r="K41" s="10"/>
      <c r="L41" s="10"/>
      <c r="M41" s="10"/>
    </row>
  </sheetData>
  <sheetProtection/>
  <mergeCells count="9">
    <mergeCell ref="N1:O1"/>
    <mergeCell ref="P1:Q1"/>
    <mergeCell ref="A1:A2"/>
    <mergeCell ref="B1:C1"/>
    <mergeCell ref="H1:I1"/>
    <mergeCell ref="J1:K1"/>
    <mergeCell ref="L1:M1"/>
    <mergeCell ref="D1:E1"/>
    <mergeCell ref="F1:G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
      <selection activeCell="B3" sqref="B3:E13"/>
    </sheetView>
  </sheetViews>
  <sheetFormatPr defaultColWidth="11.421875" defaultRowHeight="15"/>
  <sheetData>
    <row r="1" spans="1:9" ht="14.25">
      <c r="A1" s="10"/>
      <c r="B1" s="35" t="s">
        <v>48</v>
      </c>
      <c r="C1" s="35"/>
      <c r="D1" s="35" t="s">
        <v>49</v>
      </c>
      <c r="E1" s="35"/>
      <c r="F1" s="35" t="s">
        <v>69</v>
      </c>
      <c r="G1" s="35"/>
      <c r="H1" s="35" t="s">
        <v>69</v>
      </c>
      <c r="I1" s="35"/>
    </row>
    <row r="2" spans="1:9" ht="14.25">
      <c r="A2" s="8" t="s">
        <v>39</v>
      </c>
      <c r="B2" s="2" t="s">
        <v>50</v>
      </c>
      <c r="C2" s="2" t="s">
        <v>0</v>
      </c>
      <c r="D2" s="2" t="s">
        <v>50</v>
      </c>
      <c r="E2" s="2" t="s">
        <v>0</v>
      </c>
      <c r="F2" s="30" t="s">
        <v>50</v>
      </c>
      <c r="G2" s="30" t="s">
        <v>0</v>
      </c>
      <c r="H2" s="30" t="s">
        <v>50</v>
      </c>
      <c r="I2" s="30" t="s">
        <v>0</v>
      </c>
    </row>
    <row r="3" spans="1:5" ht="14.25">
      <c r="A3" s="4">
        <v>1980</v>
      </c>
      <c r="B3" s="14"/>
      <c r="C3" s="14"/>
      <c r="D3" s="14"/>
      <c r="E3" s="14"/>
    </row>
    <row r="4" spans="1:5" ht="14.25">
      <c r="A4" s="4">
        <v>1981</v>
      </c>
      <c r="B4" s="14"/>
      <c r="C4" s="14"/>
      <c r="D4" s="14"/>
      <c r="E4" s="14"/>
    </row>
    <row r="5" spans="1:5" ht="14.25">
      <c r="A5" s="4">
        <v>1982</v>
      </c>
      <c r="B5" s="14"/>
      <c r="C5" s="14"/>
      <c r="D5" s="14"/>
      <c r="E5" s="14"/>
    </row>
    <row r="6" spans="1:5" ht="14.25">
      <c r="A6" s="4">
        <v>1983</v>
      </c>
      <c r="B6" s="14"/>
      <c r="C6" s="14"/>
      <c r="D6" s="14"/>
      <c r="E6" s="14"/>
    </row>
    <row r="7" spans="1:5" ht="14.25">
      <c r="A7" s="4">
        <v>1984</v>
      </c>
      <c r="B7" s="14"/>
      <c r="C7" s="14"/>
      <c r="D7" s="14"/>
      <c r="E7" s="14"/>
    </row>
    <row r="8" spans="1:5" ht="14.25">
      <c r="A8" s="4">
        <v>1985</v>
      </c>
      <c r="B8" s="14"/>
      <c r="C8" s="14"/>
      <c r="D8" s="14"/>
      <c r="E8" s="14"/>
    </row>
    <row r="9" spans="1:5" ht="14.25">
      <c r="A9" s="4">
        <v>1986</v>
      </c>
      <c r="B9" s="14"/>
      <c r="C9" s="14"/>
      <c r="D9" s="14"/>
      <c r="E9" s="14"/>
    </row>
    <row r="10" spans="1:5" ht="14.25">
      <c r="A10" s="4">
        <v>1987</v>
      </c>
      <c r="B10" s="14"/>
      <c r="C10" s="14"/>
      <c r="D10" s="14"/>
      <c r="E10" s="14"/>
    </row>
    <row r="11" spans="1:5" ht="14.25">
      <c r="A11" s="4">
        <v>1988</v>
      </c>
      <c r="B11" s="14"/>
      <c r="C11" s="14"/>
      <c r="D11" s="14"/>
      <c r="E11" s="14"/>
    </row>
    <row r="12" spans="1:5" ht="14.25">
      <c r="A12" s="4">
        <v>1989</v>
      </c>
      <c r="B12" s="14"/>
      <c r="C12" s="14"/>
      <c r="D12" s="14"/>
      <c r="E12" s="14"/>
    </row>
    <row r="13" spans="1:5" ht="14.25">
      <c r="A13" s="4">
        <v>1990</v>
      </c>
      <c r="B13" s="14"/>
      <c r="C13" s="14"/>
      <c r="D13" s="14"/>
      <c r="E13" s="14"/>
    </row>
    <row r="14" spans="1:9" ht="14.25">
      <c r="A14" s="4">
        <v>1991</v>
      </c>
      <c r="B14" s="20">
        <f>(Couples!$B14+Couples!$C14)*0.007*0.54</f>
        <v>3610.433975310777</v>
      </c>
      <c r="C14" s="20">
        <f>(Couples!$B14+Couples!$C14)*0.007*0.46</f>
        <v>3075.554867857328</v>
      </c>
      <c r="D14" s="20">
        <f>(Couples!$B14+Couples!$C14)*0.012*0.54</f>
        <v>6189.315386247046</v>
      </c>
      <c r="E14" s="20">
        <f>(Couples!$B14+Couples!$C14)*0.012*0.46</f>
        <v>5272.379773469706</v>
      </c>
      <c r="F14" s="20">
        <f aca="true" t="shared" si="0" ref="F14:I16">B14</f>
        <v>3610.433975310777</v>
      </c>
      <c r="G14" s="20">
        <f t="shared" si="0"/>
        <v>3075.554867857328</v>
      </c>
      <c r="H14" s="20">
        <f t="shared" si="0"/>
        <v>6189.315386247046</v>
      </c>
      <c r="I14" s="20">
        <f t="shared" si="0"/>
        <v>5272.379773469706</v>
      </c>
    </row>
    <row r="15" spans="1:9" ht="14.25">
      <c r="A15" s="4">
        <v>1992</v>
      </c>
      <c r="B15" s="20">
        <f>(Couples!$B15+Couples!$C15)*0.007*0.54</f>
        <v>3614.659046500931</v>
      </c>
      <c r="C15" s="20">
        <f>(Couples!$B15+Couples!$C15)*0.007*0.46</f>
        <v>3079.154002574867</v>
      </c>
      <c r="D15" s="20">
        <f>(Couples!$B15+Couples!$C15)*0.012*0.54</f>
        <v>6196.558365430167</v>
      </c>
      <c r="E15" s="20">
        <f>(Couples!$B15+Couples!$C15)*0.012*0.46</f>
        <v>5278.549718699772</v>
      </c>
      <c r="F15" s="20">
        <f t="shared" si="0"/>
        <v>3614.659046500931</v>
      </c>
      <c r="G15" s="20">
        <f t="shared" si="0"/>
        <v>3079.154002574867</v>
      </c>
      <c r="H15" s="20">
        <f t="shared" si="0"/>
        <v>6196.558365430167</v>
      </c>
      <c r="I15" s="20">
        <f t="shared" si="0"/>
        <v>5278.549718699772</v>
      </c>
    </row>
    <row r="16" spans="1:9" ht="14.25">
      <c r="A16" s="4">
        <v>1993</v>
      </c>
      <c r="B16" s="20">
        <f>(Couples!$B16+Couples!$C16)*0.007*0.54</f>
        <v>3620.1758647605775</v>
      </c>
      <c r="C16" s="20">
        <f>(Couples!$B16+Couples!$C16)*0.007*0.46</f>
        <v>3083.853514425677</v>
      </c>
      <c r="D16" s="20">
        <f>(Couples!$B16+Couples!$C16)*0.012*0.54</f>
        <v>6206.01576816099</v>
      </c>
      <c r="E16" s="20">
        <f>(Couples!$B16+Couples!$C16)*0.012*0.46</f>
        <v>5286.606024729732</v>
      </c>
      <c r="F16" s="20">
        <f t="shared" si="0"/>
        <v>3620.1758647605775</v>
      </c>
      <c r="G16" s="20">
        <f t="shared" si="0"/>
        <v>3083.853514425677</v>
      </c>
      <c r="H16" s="20">
        <f t="shared" si="0"/>
        <v>6206.01576816099</v>
      </c>
      <c r="I16" s="20">
        <f t="shared" si="0"/>
        <v>5286.606024729732</v>
      </c>
    </row>
    <row r="17" spans="1:9" ht="14.25">
      <c r="A17" s="4">
        <v>1994</v>
      </c>
      <c r="B17" s="20">
        <f>(Couples!$B17+Couples!$C17)*0.007*0.54</f>
        <v>3642.5440261181334</v>
      </c>
      <c r="C17" s="20">
        <f>(Couples!$B17+Couples!$C17)*0.007*0.46</f>
        <v>3102.9078741006324</v>
      </c>
      <c r="D17" s="20">
        <f>(Couples!$B17+Couples!$C17)*0.012*0.54</f>
        <v>6244.361187631086</v>
      </c>
      <c r="E17" s="20">
        <f>(Couples!$B17+Couples!$C17)*0.012*0.46</f>
        <v>5319.270641315369</v>
      </c>
      <c r="F17" s="20">
        <f>B17-'S-s marriages'!F16</f>
        <v>3529.0773594514667</v>
      </c>
      <c r="G17" s="20">
        <f>C17-'S-s marriages'!G16</f>
        <v>3062.569164423213</v>
      </c>
      <c r="H17" s="20">
        <f>D17-'S-s marriages'!F16</f>
        <v>6130.89452096442</v>
      </c>
      <c r="I17" s="20">
        <f>E17-'S-s marriages'!G16</f>
        <v>5278.93193163795</v>
      </c>
    </row>
    <row r="18" spans="1:9" ht="14.25">
      <c r="A18" s="4">
        <v>1995</v>
      </c>
      <c r="B18" s="20">
        <f>(Couples!$B18+Couples!$C18)*0.007*0.54</f>
        <v>3662.9541396818227</v>
      </c>
      <c r="C18" s="20">
        <f>(Couples!$B18+Couples!$C18)*0.007*0.46</f>
        <v>3120.294267136367</v>
      </c>
      <c r="D18" s="20">
        <f>(Couples!$B18+Couples!$C18)*0.012*0.54</f>
        <v>6279.349953740268</v>
      </c>
      <c r="E18" s="20">
        <f>(Couples!$B18+Couples!$C18)*0.012*0.46</f>
        <v>5349.075886519487</v>
      </c>
      <c r="F18" s="20">
        <f>B18-'S-s marriages'!F17</f>
        <v>3475.5582005955284</v>
      </c>
      <c r="G18" s="20">
        <f>C18-'S-s marriages'!G17</f>
        <v>3036.328651090522</v>
      </c>
      <c r="H18" s="20">
        <f>D18-'S-s marriages'!F17</f>
        <v>6091.954014653973</v>
      </c>
      <c r="I18" s="20">
        <f>E18-'S-s marriages'!G17</f>
        <v>5265.110270473641</v>
      </c>
    </row>
    <row r="19" spans="1:9" ht="14.25">
      <c r="A19" s="4">
        <v>1996</v>
      </c>
      <c r="B19" s="20">
        <f>(Couples!$B19+Couples!$C19)*0.007*0.54</f>
        <v>3691.0400345659637</v>
      </c>
      <c r="C19" s="20">
        <f>(Couples!$B19+Couples!$C19)*0.007*0.46</f>
        <v>3144.2192887043393</v>
      </c>
      <c r="D19" s="20">
        <f>(Couples!$B19+Couples!$C19)*0.012*0.54</f>
        <v>6327.497202113081</v>
      </c>
      <c r="E19" s="20">
        <f>(Couples!$B19+Couples!$C19)*0.012*0.46</f>
        <v>5390.090209207439</v>
      </c>
      <c r="F19" s="20">
        <f>B19-'S-s marriages'!F18</f>
        <v>3451.375951878625</v>
      </c>
      <c r="G19" s="20">
        <f>C19-'S-s marriages'!G18</f>
        <v>3030.1202410852916</v>
      </c>
      <c r="H19" s="20">
        <f>D19-'S-s marriages'!F18</f>
        <v>6087.833119425743</v>
      </c>
      <c r="I19" s="20">
        <f>E19-'S-s marriages'!G18</f>
        <v>5275.991161588392</v>
      </c>
    </row>
    <row r="20" spans="1:9" ht="14.25">
      <c r="A20" s="4">
        <v>1997</v>
      </c>
      <c r="B20" s="20">
        <f>(Couples!$B20+Couples!$C20)*0.007*0.54</f>
        <v>3717.3101738011555</v>
      </c>
      <c r="C20" s="20">
        <f>(Couples!$B20+Couples!$C20)*0.007*0.46</f>
        <v>3166.5975554602433</v>
      </c>
      <c r="D20" s="20">
        <f>(Couples!$B20+Couples!$C20)*0.012*0.54</f>
        <v>6372.531726516267</v>
      </c>
      <c r="E20" s="20">
        <f>(Couples!$B20+Couples!$C20)*0.012*0.46</f>
        <v>5428.452952217561</v>
      </c>
      <c r="F20" s="20">
        <f>B20-'S-s marriages'!F19</f>
        <v>3420.324682130011</v>
      </c>
      <c r="G20" s="20">
        <f>C20-'S-s marriages'!G19</f>
        <v>3012.827206623034</v>
      </c>
      <c r="H20" s="20">
        <f>D20-'S-s marriages'!F19</f>
        <v>6075.546234845122</v>
      </c>
      <c r="I20" s="20">
        <f>E20-'S-s marriages'!G19</f>
        <v>5274.682603380352</v>
      </c>
    </row>
    <row r="21" spans="1:9" ht="14.25">
      <c r="A21" s="4">
        <v>1998</v>
      </c>
      <c r="B21" s="20">
        <f>(Couples!$B21+Couples!$C21)*0.007*0.54</f>
        <v>3741.672459103367</v>
      </c>
      <c r="C21" s="20">
        <f>(Couples!$B21+Couples!$C21)*0.007*0.46</f>
        <v>3187.350613310276</v>
      </c>
      <c r="D21" s="20">
        <f>(Couples!$B21+Couples!$C21)*0.012*0.54</f>
        <v>6414.295644177201</v>
      </c>
      <c r="E21" s="20">
        <f>(Couples!$B21+Couples!$C21)*0.012*0.46</f>
        <v>5464.029622817616</v>
      </c>
      <c r="F21" s="20">
        <f>B21-'S-s marriages'!F20</f>
        <v>3394.0706850604165</v>
      </c>
      <c r="G21" s="20">
        <f>C21-'S-s marriages'!G20</f>
        <v>3003.3210202153314</v>
      </c>
      <c r="H21" s="20">
        <f>D21-'S-s marriages'!F20</f>
        <v>6066.693870134251</v>
      </c>
      <c r="I21" s="20">
        <f>E21-'S-s marriages'!G20</f>
        <v>5280.000029722672</v>
      </c>
    </row>
    <row r="22" spans="1:9" ht="14.25">
      <c r="A22" s="4">
        <v>1999</v>
      </c>
      <c r="B22" s="20">
        <f>(Couples!$B22+Couples!$C22)*0.007*0.54</f>
        <v>3770.141546216648</v>
      </c>
      <c r="C22" s="20">
        <f>(Couples!$B22+Couples!$C22)*0.007*0.46</f>
        <v>3211.602057888256</v>
      </c>
      <c r="D22" s="20">
        <f>(Couples!$B22+Couples!$C22)*0.012*0.54</f>
        <v>6463.099793514254</v>
      </c>
      <c r="E22" s="20">
        <f>(Couples!$B22+Couples!$C22)*0.012*0.46</f>
        <v>5505.603527808438</v>
      </c>
      <c r="F22" s="20">
        <f>B22-'S-s marriages'!F21</f>
        <v>3379.7049383241206</v>
      </c>
      <c r="G22" s="20">
        <f>C22-'S-s marriages'!G21</f>
        <v>2990.043824956529</v>
      </c>
      <c r="H22" s="20">
        <f>D22-'S-s marriages'!F21</f>
        <v>6072.663185621726</v>
      </c>
      <c r="I22" s="20">
        <f>E22-'S-s marriages'!G21</f>
        <v>5284.0452948767115</v>
      </c>
    </row>
    <row r="23" spans="1:9" ht="14.25">
      <c r="A23" s="4">
        <v>2000</v>
      </c>
      <c r="B23" s="20">
        <f>(Couples!$B23+Couples!$C23)*0.007*0.54</f>
        <v>3799.1532966858235</v>
      </c>
      <c r="C23" s="20">
        <f>(Couples!$B23+Couples!$C23)*0.007*0.46</f>
        <v>3236.3157712508864</v>
      </c>
      <c r="D23" s="20">
        <f>(Couples!$B23+Couples!$C23)*0.012*0.54</f>
        <v>6512.834222889983</v>
      </c>
      <c r="E23" s="20">
        <f>(Couples!$B23+Couples!$C23)*0.012*0.46</f>
        <v>5547.969893572948</v>
      </c>
      <c r="F23" s="20">
        <f>B23-'S-s marriages'!F22</f>
        <v>3357.6623328304017</v>
      </c>
      <c r="G23" s="20">
        <f>C23-'S-s marriages'!G22</f>
        <v>2970.5783799465385</v>
      </c>
      <c r="H23" s="20">
        <f>D23-'S-s marriages'!F22</f>
        <v>6071.343259034561</v>
      </c>
      <c r="I23" s="20">
        <f>E23-'S-s marriages'!G22</f>
        <v>5282.232502268601</v>
      </c>
    </row>
    <row r="24" spans="1:9" ht="14.25">
      <c r="A24" s="4">
        <v>2001</v>
      </c>
      <c r="B24" s="20">
        <f>(Couples!$B24+Couples!$C24)*0.007*0.54</f>
        <v>3813.865622056509</v>
      </c>
      <c r="C24" s="20">
        <f>(Couples!$B24+Couples!$C24)*0.007*0.46</f>
        <v>3248.848492862952</v>
      </c>
      <c r="D24" s="20">
        <f>(Couples!$B24+Couples!$C24)*0.012*0.54</f>
        <v>6538.0553520968715</v>
      </c>
      <c r="E24" s="20">
        <f>(Couples!$B24+Couples!$C24)*0.012*0.46</f>
        <v>5569.454559193631</v>
      </c>
      <c r="F24" s="20">
        <f>B24-'S-s marriages'!F23</f>
        <v>3320.234607864747</v>
      </c>
      <c r="G24" s="20">
        <f>C24-'S-s marriages'!G23</f>
        <v>2923.600170715301</v>
      </c>
      <c r="H24" s="20">
        <f>D24-'S-s marriages'!F23</f>
        <v>6044.4243379051095</v>
      </c>
      <c r="I24" s="20">
        <f>E24-'S-s marriages'!G23</f>
        <v>5244.20623704598</v>
      </c>
    </row>
    <row r="25" spans="1:9" ht="14.25">
      <c r="A25" s="4">
        <v>2002</v>
      </c>
      <c r="B25" s="20">
        <f>(Couples!$B25+Couples!$C25)*0.007*0.54</f>
        <v>3834.851230916435</v>
      </c>
      <c r="C25" s="20">
        <f>(Couples!$B25+Couples!$C25)*0.007*0.46</f>
        <v>3266.725122632519</v>
      </c>
      <c r="D25" s="20">
        <f>(Couples!$B25+Couples!$C25)*0.012*0.54</f>
        <v>6574.030681571032</v>
      </c>
      <c r="E25" s="20">
        <f>(Couples!$B25+Couples!$C25)*0.012*0.46</f>
        <v>5600.100210227175</v>
      </c>
      <c r="F25" s="20">
        <f>B25-'S-s marriages'!F24</f>
        <v>3268.9011160493524</v>
      </c>
      <c r="G25" s="20">
        <f>C25-'S-s marriages'!G24</f>
        <v>2881.0291329818074</v>
      </c>
      <c r="H25" s="20">
        <f>D25-'S-s marriages'!F24</f>
        <v>6008.080566703949</v>
      </c>
      <c r="I25" s="20">
        <f>E25-'S-s marriages'!G24</f>
        <v>5214.404220576464</v>
      </c>
    </row>
    <row r="26" spans="1:9" ht="14.25">
      <c r="A26" s="4">
        <v>2003</v>
      </c>
      <c r="B26" s="20">
        <f>(Couples!$B26+Couples!$C26)*0.007*0.54</f>
        <v>3858.1178274113286</v>
      </c>
      <c r="C26" s="20">
        <f>(Couples!$B26+Couples!$C26)*0.007*0.46</f>
        <v>3286.5448159429834</v>
      </c>
      <c r="D26" s="20">
        <f>(Couples!$B26+Couples!$C26)*0.012*0.54</f>
        <v>6613.9162755622765</v>
      </c>
      <c r="E26" s="20">
        <f>(Couples!$B26+Couples!$C26)*0.012*0.46</f>
        <v>5634.076827330829</v>
      </c>
      <c r="F26" s="20">
        <f>B26-'S-s marriages'!F25</f>
        <v>3219.374579972645</v>
      </c>
      <c r="G26" s="20">
        <f>C26-'S-s marriages'!G25</f>
        <v>2839.63414178568</v>
      </c>
      <c r="H26" s="20">
        <f>D26-'S-s marriages'!F25</f>
        <v>5975.173028123593</v>
      </c>
      <c r="I26" s="20">
        <f>E26-'S-s marriages'!G25</f>
        <v>5187.166153173525</v>
      </c>
    </row>
    <row r="27" spans="1:9" ht="14.25">
      <c r="A27" s="4">
        <v>2004</v>
      </c>
      <c r="B27" s="20">
        <f>(Couples!$B27+Couples!$C27)*0.007*0.54</f>
        <v>3875.236171669718</v>
      </c>
      <c r="C27" s="20">
        <f>(Couples!$B27+Couples!$C27)*0.007*0.46</f>
        <v>3301.1271092001302</v>
      </c>
      <c r="D27" s="20">
        <f>(Couples!$B27+Couples!$C27)*0.012*0.54</f>
        <v>6643.262008576659</v>
      </c>
      <c r="E27" s="20">
        <f>(Couples!$B27+Couples!$C27)*0.012*0.46</f>
        <v>5659.07504434308</v>
      </c>
      <c r="F27" s="20">
        <f>B27-'S-s marriages'!F26</f>
        <v>3151.6028576153512</v>
      </c>
      <c r="G27" s="20">
        <f>C27-'S-s marriages'!G26</f>
        <v>2788.266872979658</v>
      </c>
      <c r="H27" s="20">
        <f>D27-'S-s marriages'!F26</f>
        <v>5919.628694522293</v>
      </c>
      <c r="I27" s="20">
        <f>E27-'S-s marriages'!G26</f>
        <v>5146.214808122608</v>
      </c>
    </row>
    <row r="28" spans="1:9" ht="14.25">
      <c r="A28" s="8">
        <v>2005</v>
      </c>
      <c r="B28" s="20">
        <f>(Couples!$B28+Couples!$C28)*0.007*0.54</f>
        <v>3955.7737800000004</v>
      </c>
      <c r="C28" s="20">
        <f>(Couples!$B28+Couples!$C28)*0.007*0.46</f>
        <v>3369.7332200000005</v>
      </c>
      <c r="D28" s="20">
        <f>(Couples!$B28+Couples!$C28)*0.012*0.54</f>
        <v>6781.326480000001</v>
      </c>
      <c r="E28" s="20">
        <f>(Couples!$B28+Couples!$C28)*0.012*0.46</f>
        <v>5776.685520000001</v>
      </c>
      <c r="F28" s="20">
        <f>B28-'S-s marriages'!F27</f>
        <v>3156.181678295916</v>
      </c>
      <c r="G28" s="20">
        <f>C28-'S-s marriages'!G27</f>
        <v>2789.713819647267</v>
      </c>
      <c r="H28" s="20">
        <f>D28-'S-s marriages'!F27</f>
        <v>5981.734378295916</v>
      </c>
      <c r="I28" s="20">
        <f>E28-'S-s marriages'!G27</f>
        <v>5196.666119647267</v>
      </c>
    </row>
    <row r="29" spans="1:9" ht="14.25">
      <c r="A29" s="4">
        <v>2006</v>
      </c>
      <c r="B29" s="20">
        <f>(Couples!$B29+Couples!$C29)*0.007*0.54</f>
        <v>3981.9729600000005</v>
      </c>
      <c r="C29" s="20">
        <f>(Couples!$B29+Couples!$C29)*0.007*0.46</f>
        <v>3392.0510400000003</v>
      </c>
      <c r="D29" s="20">
        <f>(Couples!$B29+Couples!$C29)*0.012*0.54</f>
        <v>6826.239360000001</v>
      </c>
      <c r="E29" s="20">
        <f>(Couples!$B29+Couples!$C29)*0.012*0.46</f>
        <v>5814.944640000001</v>
      </c>
      <c r="F29" s="20">
        <f>B29-'S-s marriages'!F28</f>
        <v>3114.059883466802</v>
      </c>
      <c r="G29" s="20">
        <f>C29-'S-s marriages'!G28</f>
        <v>2734.8156770023425</v>
      </c>
      <c r="H29" s="20">
        <f>D29-'S-s marriages'!F28</f>
        <v>5958.326283466803</v>
      </c>
      <c r="I29" s="20">
        <f>E29-'S-s marriages'!G28</f>
        <v>5157.709277002343</v>
      </c>
    </row>
    <row r="30" spans="1:9" ht="14.25">
      <c r="A30" s="8">
        <v>2007</v>
      </c>
      <c r="B30" s="20">
        <f>(Couples!$B30+Couples!$C30)*0.007*0.54</f>
        <v>4009.75974</v>
      </c>
      <c r="C30" s="20">
        <f>(Couples!$B30+Couples!$C30)*0.007*0.46</f>
        <v>3415.7212600000003</v>
      </c>
      <c r="D30" s="20">
        <f>(Couples!$B30+Couples!$C30)*0.012*0.54</f>
        <v>6873.873840000001</v>
      </c>
      <c r="E30" s="20">
        <f>(Couples!$B30+Couples!$C30)*0.012*0.46</f>
        <v>5855.52216</v>
      </c>
      <c r="F30" s="20">
        <f>B30-'S-s marriages'!F29</f>
        <v>3072.961282912247</v>
      </c>
      <c r="G30" s="20">
        <f>C30-'S-s marriages'!G29</f>
        <v>2673.6600139598736</v>
      </c>
      <c r="H30" s="20">
        <f>D30-'S-s marriages'!F29</f>
        <v>5937.075382912248</v>
      </c>
      <c r="I30" s="20">
        <f>E30-'S-s marriages'!G29</f>
        <v>5113.460913959874</v>
      </c>
    </row>
    <row r="31" spans="1:9" ht="14.25">
      <c r="A31" s="4">
        <v>2008</v>
      </c>
      <c r="B31" s="20">
        <f>(Couples!$B31+Couples!$C31)*0.007*0.54</f>
        <v>4054.3259400000006</v>
      </c>
      <c r="C31" s="20">
        <f>(Couples!$B31+Couples!$C31)*0.007*0.46</f>
        <v>3453.6850600000002</v>
      </c>
      <c r="D31" s="20">
        <f>(Couples!$B31+Couples!$C31)*0.012*0.54</f>
        <v>6950.273040000001</v>
      </c>
      <c r="E31" s="20">
        <f>(Couples!$B31+Couples!$C31)*0.012*0.46</f>
        <v>5920.60296</v>
      </c>
      <c r="F31" s="20">
        <f>B31-'S-s marriages'!F30</f>
        <v>3039.0472628492143</v>
      </c>
      <c r="G31" s="20">
        <f>C31-'S-s marriages'!G30</f>
        <v>2596.634353966624</v>
      </c>
      <c r="H31" s="20">
        <f>D31-'S-s marriages'!F30</f>
        <v>5934.994362849215</v>
      </c>
      <c r="I31" s="20">
        <f>E31-'S-s marriages'!G30</f>
        <v>5063.5522539666235</v>
      </c>
    </row>
    <row r="32" spans="1:9" ht="14.25">
      <c r="A32" s="8">
        <v>2009</v>
      </c>
      <c r="B32" s="20">
        <f>(Couples!$B32+Couples!$C32)*0.007*0.54</f>
        <v>4089.9222000000004</v>
      </c>
      <c r="C32" s="20">
        <f>(Couples!$B32+Couples!$C32)*0.007*0.46</f>
        <v>3484.0078000000003</v>
      </c>
      <c r="D32" s="20">
        <f>(Couples!$B32+Couples!$C32)*0.012*0.54</f>
        <v>7011.295200000001</v>
      </c>
      <c r="E32" s="20">
        <f>(Couples!$B32+Couples!$C32)*0.012*0.46</f>
        <v>5972.5848000000005</v>
      </c>
      <c r="F32" s="20">
        <f>B32-'S-s marriages'!F31</f>
        <v>3019.5177882352946</v>
      </c>
      <c r="G32" s="20">
        <f>C32-'S-s marriages'!G31</f>
        <v>2512.618234782609</v>
      </c>
      <c r="H32" s="20">
        <f>D32-'S-s marriages'!F31</f>
        <v>5940.890788235296</v>
      </c>
      <c r="I32" s="20">
        <f>E32-'S-s marriages'!G31</f>
        <v>5001.195234782609</v>
      </c>
    </row>
    <row r="33" spans="1:9" ht="14.25">
      <c r="A33" s="4">
        <v>2010</v>
      </c>
      <c r="B33" s="20">
        <f>(Couples!$B33+Couples!$C33)*0.007*0.54</f>
        <v>4141.039140000001</v>
      </c>
      <c r="C33" s="20">
        <f>(Couples!$B33+Couples!$C33)*0.007*0.46</f>
        <v>3527.5518600000005</v>
      </c>
      <c r="D33" s="20">
        <f>(Couples!$B33+Couples!$C33)*0.012*0.54</f>
        <v>7098.924240000001</v>
      </c>
      <c r="E33" s="20">
        <f>(Couples!$B33+Couples!$C33)*0.012*0.46</f>
        <v>6047.231760000001</v>
      </c>
      <c r="F33" s="20">
        <f>B33-'S-s marriages'!F32</f>
        <v>2999.622118723405</v>
      </c>
      <c r="G33" s="20">
        <f>C33-'S-s marriages'!G32</f>
        <v>2418.1424710674014</v>
      </c>
      <c r="H33" s="20">
        <f>D33-'S-s marriages'!F32</f>
        <v>5957.5072187234055</v>
      </c>
      <c r="I33" s="20">
        <f>E33-'S-s marriages'!G32</f>
        <v>4937.822371067401</v>
      </c>
    </row>
    <row r="34" spans="1:9" ht="14.25">
      <c r="A34" s="8">
        <v>2011</v>
      </c>
      <c r="B34" s="20">
        <f>(Couples!$B34+Couples!$C34)*0.007*0.54</f>
        <v>4191.88392</v>
      </c>
      <c r="C34" s="20">
        <f>(Couples!$B34+Couples!$C34)*0.007*0.46</f>
        <v>3570.8640800000003</v>
      </c>
      <c r="D34" s="20">
        <f>(Couples!$B34+Couples!$C34)*0.012*0.54</f>
        <v>7186.086720000001</v>
      </c>
      <c r="E34" s="20">
        <f>(Couples!$B34+Couples!$C34)*0.012*0.46</f>
        <v>6121.481280000001</v>
      </c>
      <c r="F34" s="20">
        <f>B34-'S-s marriages'!F33</f>
        <v>2985.8134576539474</v>
      </c>
      <c r="G34" s="20">
        <f>C34-'S-s marriages'!G33</f>
        <v>2331.5457243594647</v>
      </c>
      <c r="H34" s="20">
        <f>D34-'S-s marriages'!F33</f>
        <v>5980.016257653948</v>
      </c>
      <c r="I34" s="20">
        <f>E34-'S-s marriages'!G33</f>
        <v>4882.162924359465</v>
      </c>
    </row>
    <row r="35" spans="1:9" ht="14.25">
      <c r="A35" s="4">
        <v>2012</v>
      </c>
      <c r="B35" s="20">
        <f>(Couples!$B35+Couples!$C35)*0.007*0.54</f>
        <v>4250.7612</v>
      </c>
      <c r="C35" s="20">
        <f>(Couples!$B35+Couples!$C35)*0.007*0.46</f>
        <v>3621.0188</v>
      </c>
      <c r="D35" s="20">
        <f>(Couples!$B35+Couples!$C35)*0.012*0.54</f>
        <v>7287.019200000001</v>
      </c>
      <c r="E35" s="20">
        <f>(Couples!$B35+Couples!$C35)*0.012*0.46</f>
        <v>6207.4608</v>
      </c>
      <c r="F35" s="20">
        <f>B35-'S-s marriages'!F34</f>
        <v>2969.0112478652118</v>
      </c>
      <c r="G35" s="20">
        <f>C35-'S-s marriages'!G34</f>
        <v>2257.6657565217392</v>
      </c>
      <c r="H35" s="20">
        <f>D35-'S-s marriages'!F34</f>
        <v>6005.2692478652125</v>
      </c>
      <c r="I35" s="20">
        <f>E35-'S-s marriages'!G34</f>
        <v>4844.107756521739</v>
      </c>
    </row>
    <row r="36" spans="1:9" ht="14.25">
      <c r="A36" s="8">
        <v>2013</v>
      </c>
      <c r="B36" s="20">
        <f>(Couples!$B36+Couples!$C36)*0.007*0.54</f>
        <v>4304.633760000001</v>
      </c>
      <c r="C36" s="20">
        <f>(Couples!$B36+Couples!$C36)*0.007*0.46</f>
        <v>3666.91024</v>
      </c>
      <c r="D36" s="20">
        <f>(Couples!$B36+Couples!$C36)*0.012*0.54</f>
        <v>7379.372160000001</v>
      </c>
      <c r="E36" s="20">
        <f>(Couples!$B36+Couples!$C36)*0.012*0.46</f>
        <v>6286.131840000001</v>
      </c>
      <c r="F36" s="20">
        <f>B36-'S-s marriages'!F35</f>
        <v>2947.266648238523</v>
      </c>
      <c r="G36" s="20">
        <f>C36-'S-s marriages'!G35</f>
        <v>2166.412920166766</v>
      </c>
      <c r="H36" s="20">
        <f>D36-'S-s marriages'!F35</f>
        <v>6022.005048238523</v>
      </c>
      <c r="I36" s="20">
        <f>E36-'S-s marriages'!G35</f>
        <v>4785.634520166766</v>
      </c>
    </row>
    <row r="37" spans="1:5" ht="14.25">
      <c r="A37" s="4">
        <v>2014</v>
      </c>
      <c r="B37" s="20">
        <f>(Couples!$B37+Couples!$C37)*0.007*0.54</f>
        <v>0</v>
      </c>
      <c r="C37" s="20">
        <f>(Couples!$B37+Couples!$C37)*0.007*0.46</f>
        <v>0</v>
      </c>
      <c r="D37" s="20">
        <f>(Couples!$B37+Couples!$C37)*0.012*0.54</f>
        <v>0</v>
      </c>
      <c r="E37" s="20">
        <f>(Couples!$B37+Couples!$C37)*0.012*0.46</f>
        <v>0</v>
      </c>
    </row>
    <row r="38" ht="14.25">
      <c r="A38" s="10"/>
    </row>
    <row r="39" ht="14.25">
      <c r="A39" s="10"/>
    </row>
    <row r="40" ht="14.25">
      <c r="A40" s="10"/>
    </row>
  </sheetData>
  <sheetProtection/>
  <mergeCells count="4">
    <mergeCell ref="B1:C1"/>
    <mergeCell ref="D1:E1"/>
    <mergeCell ref="F1:G1"/>
    <mergeCell ref="H1:I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AB27"/>
  <sheetViews>
    <sheetView zoomScalePageLayoutView="0" workbookViewId="0" topLeftCell="A1">
      <selection activeCell="H9" sqref="H9"/>
    </sheetView>
  </sheetViews>
  <sheetFormatPr defaultColWidth="11.421875" defaultRowHeight="15"/>
  <sheetData>
    <row r="3" ht="14.25">
      <c r="A3" t="s">
        <v>68</v>
      </c>
    </row>
    <row r="5" spans="1:5" ht="14.25">
      <c r="A5" s="27"/>
      <c r="B5" s="38" t="s">
        <v>63</v>
      </c>
      <c r="C5" s="38"/>
      <c r="D5" s="38" t="s">
        <v>66</v>
      </c>
      <c r="E5" s="38"/>
    </row>
    <row r="6" spans="1:5" ht="14.25">
      <c r="A6" s="28"/>
      <c r="B6" s="29" t="s">
        <v>64</v>
      </c>
      <c r="C6" s="29" t="s">
        <v>65</v>
      </c>
      <c r="D6" s="29" t="s">
        <v>64</v>
      </c>
      <c r="E6" s="29" t="s">
        <v>65</v>
      </c>
    </row>
    <row r="7" spans="1:5" ht="14.25">
      <c r="A7" s="29">
        <v>2010</v>
      </c>
      <c r="B7" s="28">
        <v>1</v>
      </c>
      <c r="C7" s="28">
        <v>3</v>
      </c>
      <c r="D7" s="28">
        <v>10</v>
      </c>
      <c r="E7" s="28">
        <v>19</v>
      </c>
    </row>
    <row r="8" spans="1:5" ht="14.25">
      <c r="A8" s="29">
        <v>2011</v>
      </c>
      <c r="B8" s="28">
        <v>4</v>
      </c>
      <c r="C8" s="28">
        <v>15</v>
      </c>
      <c r="D8" s="28">
        <v>15</v>
      </c>
      <c r="E8" s="28">
        <v>25</v>
      </c>
    </row>
    <row r="9" spans="1:5" ht="14.25">
      <c r="A9" s="29">
        <v>2012</v>
      </c>
      <c r="B9" s="28">
        <v>6</v>
      </c>
      <c r="C9" s="28">
        <v>17</v>
      </c>
      <c r="D9" s="28">
        <v>18</v>
      </c>
      <c r="E9" s="28">
        <v>39</v>
      </c>
    </row>
    <row r="10" spans="1:5" ht="14.25">
      <c r="A10" s="29">
        <v>2013</v>
      </c>
      <c r="B10" s="28">
        <v>19</v>
      </c>
      <c r="C10" s="28">
        <v>37</v>
      </c>
      <c r="D10" s="28">
        <v>22</v>
      </c>
      <c r="E10" s="28">
        <v>54</v>
      </c>
    </row>
    <row r="13" ht="14.25">
      <c r="A13" t="s">
        <v>52</v>
      </c>
    </row>
    <row r="14" ht="14.25">
      <c r="A14" t="s">
        <v>53</v>
      </c>
    </row>
    <row r="15" ht="14.25">
      <c r="A15" t="s">
        <v>54</v>
      </c>
    </row>
    <row r="16" ht="14.25">
      <c r="A16" t="s">
        <v>55</v>
      </c>
    </row>
    <row r="17" spans="1:28" ht="14.25">
      <c r="A17" s="34"/>
      <c r="B17" s="34"/>
      <c r="C17" s="34"/>
      <c r="D17" s="34"/>
      <c r="E17" s="34"/>
      <c r="F17" s="34">
        <v>1991</v>
      </c>
      <c r="G17" s="34" t="s">
        <v>56</v>
      </c>
      <c r="H17" s="34">
        <v>1993</v>
      </c>
      <c r="I17" s="34" t="s">
        <v>56</v>
      </c>
      <c r="J17" s="34">
        <v>1995</v>
      </c>
      <c r="K17" s="34" t="s">
        <v>56</v>
      </c>
      <c r="L17" s="34">
        <v>1997</v>
      </c>
      <c r="M17" s="34" t="s">
        <v>56</v>
      </c>
      <c r="N17" s="34">
        <v>1999</v>
      </c>
      <c r="O17" s="34">
        <v>2000</v>
      </c>
      <c r="P17" s="34">
        <v>2001</v>
      </c>
      <c r="Q17" s="34">
        <v>2002</v>
      </c>
      <c r="R17" s="34">
        <v>2003</v>
      </c>
      <c r="S17" s="34">
        <v>2004</v>
      </c>
      <c r="T17" s="34">
        <v>2005</v>
      </c>
      <c r="U17" s="34">
        <v>2006</v>
      </c>
      <c r="V17" s="34">
        <v>2007</v>
      </c>
      <c r="W17" s="34">
        <v>2008</v>
      </c>
      <c r="X17" s="34">
        <v>2009</v>
      </c>
      <c r="Y17" s="34">
        <v>2010</v>
      </c>
      <c r="Z17" s="34">
        <v>2011</v>
      </c>
      <c r="AA17" s="34">
        <v>2012</v>
      </c>
      <c r="AB17" s="34">
        <v>2013</v>
      </c>
    </row>
    <row r="18" spans="1:28" ht="14.25">
      <c r="A18" s="34"/>
      <c r="B18" s="34"/>
      <c r="C18" s="34"/>
      <c r="D18" s="34"/>
      <c r="E18" s="34"/>
      <c r="F18" s="34" t="s">
        <v>57</v>
      </c>
      <c r="G18" s="34"/>
      <c r="H18" s="34" t="s">
        <v>57</v>
      </c>
      <c r="I18" s="34"/>
      <c r="J18" s="34" t="s">
        <v>57</v>
      </c>
      <c r="K18" s="34"/>
      <c r="L18" s="34" t="s">
        <v>57</v>
      </c>
      <c r="M18" s="34"/>
      <c r="N18" s="34" t="s">
        <v>57</v>
      </c>
      <c r="O18" s="34" t="s">
        <v>57</v>
      </c>
      <c r="P18" s="34" t="s">
        <v>57</v>
      </c>
      <c r="Q18" s="34" t="s">
        <v>57</v>
      </c>
      <c r="R18" s="34" t="s">
        <v>57</v>
      </c>
      <c r="S18" s="34" t="s">
        <v>57</v>
      </c>
      <c r="T18" s="34" t="s">
        <v>57</v>
      </c>
      <c r="U18" s="34"/>
      <c r="V18" s="34"/>
      <c r="W18" s="34"/>
      <c r="X18" s="34"/>
      <c r="Y18" s="34"/>
      <c r="Z18" s="34"/>
      <c r="AA18" s="34"/>
      <c r="AB18" s="34"/>
    </row>
    <row r="19" spans="1:20" ht="14.25">
      <c r="A19" t="s">
        <v>58</v>
      </c>
      <c r="F19">
        <v>466157</v>
      </c>
      <c r="G19">
        <v>468713.5</v>
      </c>
      <c r="H19">
        <v>471270</v>
      </c>
      <c r="I19">
        <v>472312</v>
      </c>
      <c r="J19">
        <v>473354</v>
      </c>
      <c r="K19">
        <v>475050.5</v>
      </c>
      <c r="L19">
        <v>476747</v>
      </c>
      <c r="M19">
        <v>477981.5</v>
      </c>
      <c r="N19">
        <v>479216</v>
      </c>
      <c r="O19">
        <v>480287</v>
      </c>
      <c r="P19">
        <v>482031</v>
      </c>
      <c r="Q19">
        <v>482221</v>
      </c>
      <c r="R19">
        <v>483071</v>
      </c>
      <c r="S19">
        <v>483079</v>
      </c>
      <c r="T19">
        <v>483173</v>
      </c>
    </row>
    <row r="20" spans="1:20" ht="14.25">
      <c r="A20" t="s">
        <v>59</v>
      </c>
      <c r="F20">
        <v>404110</v>
      </c>
      <c r="G20">
        <v>393485.5</v>
      </c>
      <c r="H20">
        <v>382861</v>
      </c>
      <c r="I20">
        <v>376540.5</v>
      </c>
      <c r="J20">
        <v>370220</v>
      </c>
      <c r="K20">
        <v>367889.5</v>
      </c>
      <c r="L20">
        <v>365559</v>
      </c>
      <c r="M20">
        <v>362170</v>
      </c>
      <c r="N20">
        <v>358781</v>
      </c>
      <c r="O20">
        <v>356913</v>
      </c>
      <c r="P20">
        <v>354251</v>
      </c>
      <c r="Q20">
        <v>350805</v>
      </c>
      <c r="R20">
        <v>348815</v>
      </c>
      <c r="S20">
        <v>346096</v>
      </c>
      <c r="T20">
        <v>344022</v>
      </c>
    </row>
    <row r="21" spans="1:20" ht="14.25">
      <c r="A21" t="s">
        <v>60</v>
      </c>
      <c r="F21">
        <v>47084</v>
      </c>
      <c r="G21">
        <v>53322.5</v>
      </c>
      <c r="H21">
        <v>59561</v>
      </c>
      <c r="I21">
        <v>66014.5</v>
      </c>
      <c r="J21">
        <v>72468</v>
      </c>
      <c r="K21">
        <v>76583.5</v>
      </c>
      <c r="L21">
        <v>80699</v>
      </c>
      <c r="M21">
        <v>85103</v>
      </c>
      <c r="N21">
        <v>89507</v>
      </c>
      <c r="O21">
        <v>92692</v>
      </c>
      <c r="P21">
        <v>92597</v>
      </c>
      <c r="Q21">
        <v>95837</v>
      </c>
      <c r="R21">
        <v>98048</v>
      </c>
      <c r="S21">
        <v>101302</v>
      </c>
      <c r="T21">
        <v>105245</v>
      </c>
    </row>
    <row r="22" spans="6:20" ht="14.25">
      <c r="F22">
        <v>37790.26330972929</v>
      </c>
      <c r="G22">
        <v>40737.50701082829</v>
      </c>
      <c r="H22">
        <v>44026.482740893385</v>
      </c>
      <c r="I22">
        <v>48768.98574553788</v>
      </c>
      <c r="J22">
        <v>52993.48668831273</v>
      </c>
      <c r="K22">
        <v>56942.117610043286</v>
      </c>
      <c r="L22">
        <v>60410.38989448547</v>
      </c>
      <c r="M22">
        <v>64605.93891623461</v>
      </c>
      <c r="N22">
        <v>69887.94344355758</v>
      </c>
      <c r="O22">
        <v>75175.0097052442</v>
      </c>
      <c r="P22">
        <v>80080.15927420855</v>
      </c>
      <c r="Q22">
        <v>85647.90764985049</v>
      </c>
      <c r="R22">
        <v>90732.09190775878</v>
      </c>
      <c r="S22">
        <v>94717.7544099781</v>
      </c>
      <c r="T22">
        <v>98846.70810596236</v>
      </c>
    </row>
    <row r="24" spans="1:20" ht="14.25">
      <c r="A24" t="s">
        <v>44</v>
      </c>
      <c r="F24">
        <v>870267</v>
      </c>
      <c r="G24">
        <v>862199</v>
      </c>
      <c r="H24">
        <v>854131</v>
      </c>
      <c r="I24">
        <v>848852.5</v>
      </c>
      <c r="J24">
        <v>843574</v>
      </c>
      <c r="K24">
        <v>842940</v>
      </c>
      <c r="L24">
        <v>842306</v>
      </c>
      <c r="M24">
        <v>840151.5</v>
      </c>
      <c r="N24">
        <v>837997</v>
      </c>
      <c r="O24">
        <v>837200</v>
      </c>
      <c r="P24">
        <v>836282</v>
      </c>
      <c r="Q24">
        <v>833026</v>
      </c>
      <c r="R24">
        <v>831886</v>
      </c>
      <c r="S24">
        <v>829175</v>
      </c>
      <c r="T24">
        <v>827195</v>
      </c>
    </row>
    <row r="25" spans="1:20" ht="14.25">
      <c r="A25" t="s">
        <v>45</v>
      </c>
      <c r="F25">
        <v>84874.26330972929</v>
      </c>
      <c r="G25">
        <v>94060.0070108283</v>
      </c>
      <c r="H25">
        <v>103587.48274089338</v>
      </c>
      <c r="I25">
        <v>114783.48574553788</v>
      </c>
      <c r="J25">
        <v>125461.48668831273</v>
      </c>
      <c r="K25">
        <v>133525.6176100433</v>
      </c>
      <c r="L25">
        <v>141109.38989448547</v>
      </c>
      <c r="M25">
        <v>149708.93891623462</v>
      </c>
      <c r="N25">
        <v>159394.9434435576</v>
      </c>
      <c r="O25">
        <v>167867.0097052442</v>
      </c>
      <c r="P25">
        <v>172677.15927420853</v>
      </c>
      <c r="Q25">
        <v>181484.90764985047</v>
      </c>
      <c r="R25">
        <v>188780.0919077588</v>
      </c>
      <c r="S25">
        <v>196019.7544099781</v>
      </c>
      <c r="T25">
        <v>204091.70810596237</v>
      </c>
    </row>
    <row r="26" spans="1:28" ht="14.25">
      <c r="A26" t="s">
        <v>61</v>
      </c>
      <c r="T26">
        <v>0.1541641942127125</v>
      </c>
      <c r="U26">
        <v>0.1584794258456051</v>
      </c>
      <c r="V26">
        <v>0.1636039299726579</v>
      </c>
      <c r="W26">
        <v>0.17029834201703747</v>
      </c>
      <c r="X26">
        <v>0.1731683360821701</v>
      </c>
      <c r="Y26">
        <v>0.1791605050619952</v>
      </c>
      <c r="Z26">
        <v>0.18654158983166852</v>
      </c>
      <c r="AA26">
        <v>0.195122533570187</v>
      </c>
      <c r="AB26">
        <v>0.20103129072479775</v>
      </c>
    </row>
    <row r="27" spans="1:28" ht="14.25">
      <c r="A27" t="s">
        <v>62</v>
      </c>
      <c r="F27">
        <v>0.07498852769144447</v>
      </c>
      <c r="G27">
        <v>0.07996354202900305</v>
      </c>
      <c r="H27">
        <v>0.0854391291528206</v>
      </c>
      <c r="I27">
        <v>0.09359195034868052</v>
      </c>
      <c r="J27">
        <v>0.10068156119019125</v>
      </c>
      <c r="K27">
        <v>0.10703554095516137</v>
      </c>
      <c r="L27">
        <v>0.11246310863628249</v>
      </c>
      <c r="M27">
        <v>0.11907009687743356</v>
      </c>
      <c r="N27">
        <v>0.12727634590506517</v>
      </c>
      <c r="O27">
        <v>0.13533780599169293</v>
      </c>
      <c r="P27">
        <v>0.14246320848283306</v>
      </c>
      <c r="Q27">
        <v>0.15082337929771147</v>
      </c>
      <c r="R27">
        <v>0.15812409027998814</v>
      </c>
      <c r="S27">
        <v>0.16392919082195245</v>
      </c>
      <c r="T27">
        <v>0.16983395360894954</v>
      </c>
      <c r="U27">
        <v>0.17545246338030254</v>
      </c>
      <c r="V27">
        <v>0.1803761335922759</v>
      </c>
      <c r="W27">
        <v>0.18642826797121304</v>
      </c>
      <c r="X27">
        <v>0.19187601564546822</v>
      </c>
      <c r="Y27">
        <v>0.19688688113378586</v>
      </c>
      <c r="Z27">
        <v>0.20309191863424372</v>
      </c>
      <c r="AA27">
        <v>0.2079655472549594</v>
      </c>
      <c r="AB27">
        <v>0.21098459477561957</v>
      </c>
    </row>
  </sheetData>
  <sheetProtection/>
  <mergeCells count="2">
    <mergeCell ref="B5:C5"/>
    <mergeCell ref="D5:E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festy</dc:creator>
  <cp:keywords/>
  <dc:description/>
  <cp:lastModifiedBy>festy</cp:lastModifiedBy>
  <dcterms:created xsi:type="dcterms:W3CDTF">2014-06-23T15:59:45Z</dcterms:created>
  <dcterms:modified xsi:type="dcterms:W3CDTF">2014-09-09T11:48:26Z</dcterms:modified>
  <cp:category/>
  <cp:version/>
  <cp:contentType/>
  <cp:contentStatus/>
</cp:coreProperties>
</file>