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8" i="9" l="1"/>
  <c r="N468" i="9"/>
  <c r="O468" i="9"/>
  <c r="P468" i="9"/>
  <c r="S468" i="9" s="1"/>
  <c r="Q468" i="9"/>
  <c r="R468" i="9" s="1"/>
  <c r="F468" i="9"/>
  <c r="M467" i="9" l="1"/>
  <c r="N467" i="9"/>
  <c r="O467" i="9"/>
  <c r="P467" i="9"/>
  <c r="S467" i="9" s="1"/>
  <c r="Q467" i="9"/>
  <c r="R467" i="9" s="1"/>
  <c r="F467" i="9"/>
  <c r="M466" i="9" l="1"/>
  <c r="N466" i="9"/>
  <c r="O466" i="9"/>
  <c r="P466" i="9"/>
  <c r="Q466" i="9"/>
  <c r="R466" i="9" s="1"/>
  <c r="S466" i="9"/>
  <c r="F466" i="9"/>
  <c r="N465" i="9"/>
  <c r="O465" i="9"/>
  <c r="P465" i="9"/>
  <c r="S465" i="9" s="1"/>
  <c r="Q465" i="9"/>
  <c r="R465" i="9" s="1"/>
  <c r="M465" i="9"/>
  <c r="F465" i="9"/>
  <c r="N464" i="9" l="1"/>
  <c r="O464" i="9"/>
  <c r="P464" i="9"/>
  <c r="S464" i="9" s="1"/>
  <c r="Q464" i="9"/>
  <c r="R464" i="9" s="1"/>
  <c r="M464" i="9"/>
  <c r="F464" i="9"/>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<sst xmlns="http://schemas.openxmlformats.org/spreadsheetml/2006/main" count="833" uniqueCount="409">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</sst>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10" xfId="4" applyNumberFormat="1" applyFont="1" applyBorder="1" applyAlignment="1">
      <alignment horizontal="center"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166" fontId="1" fillId="0" borderId="10" xfId="4" applyNumberFormat="1" applyFont="1" applyFill="1" applyBorder="1" applyAlignment="1">
      <alignment horizontal="center" wrapText="1"/>
    </xf>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8afa5c28b92447de"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20-21'!$A$4:$A$154</c:f>
              <c:strCache>
                <c:ptCount val="15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strCache>
            </c:strRef>
          </c:cat>
          <c:val>
            <c:numRef>
              <c:f>'Table 9a - School absence 20-21'!$E$4:$E$154</c:f>
              <c:numCache>
                <c:formatCode>0.0%</c:formatCode>
                <c:ptCount val="151"/>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1.4415635099999999E-2</c:v>
                </c:pt>
                <c:pt idx="147">
                  <c:v>1.7831144300000001E-2</c:v>
                </c:pt>
                <c:pt idx="148">
                  <c:v>1.9752126700000001E-2</c:v>
                </c:pt>
                <c:pt idx="149">
                  <c:v>2.0568866599999999E-2</c:v>
                </c:pt>
                <c:pt idx="150">
                  <c:v>2.35389963E-2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20-21'!$A$4:$A$154</c:f>
              <c:strCache>
                <c:ptCount val="151"/>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strCache>
            </c:strRef>
          </c:cat>
          <c:val>
            <c:numRef>
              <c:f>'Table 9a - School absence 20-21'!$D$4:$D$154</c:f>
              <c:numCache>
                <c:formatCode>0.0%</c:formatCode>
                <c:ptCount val="151"/>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9.4526284099999996E-2</c:v>
                </c:pt>
                <c:pt idx="147">
                  <c:v>8.0614393899999998E-2</c:v>
                </c:pt>
                <c:pt idx="148">
                  <c:v>8.0161072399999991E-2</c:v>
                </c:pt>
                <c:pt idx="149">
                  <c:v>8.6206621499999997E-2</c:v>
                </c:pt>
                <c:pt idx="150">
                  <c:v>9.8289416700000007E-2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Discharges'!$A$4:$A$415</c:f>
              <c:strCache>
                <c:ptCount val="41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strCache>
            </c:strRef>
          </c:cat>
          <c:val>
            <c:numRef>
              <c:f>'Table 4 - Delayed Discharges'!$C$4:$C$415</c:f>
              <c:numCache>
                <c:formatCode>_(* #,##0_);_(* \(#,##0\);_(* "-"??_);_(@_)</c:formatCode>
                <c:ptCount val="41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Workforce'!$B$117:$B$177</c:f>
              <c:numCache>
                <c:formatCode>#,##0</c:formatCode>
                <c:ptCount val="6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Workforce'!$C$117:$C$177</c:f>
              <c:numCache>
                <c:formatCode>#,##0</c:formatCode>
                <c:ptCount val="6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Workforce'!$D$117:$D$177</c:f>
              <c:numCache>
                <c:formatCode>#,##0</c:formatCode>
                <c:ptCount val="6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63</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7"/>
  <sheetViews>
    <sheetView showGridLines="0" zoomScale="90" zoomScaleNormal="90" workbookViewId="0">
      <pane xSplit="1" ySplit="2" topLeftCell="B153"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row r="177" spans="1:5" x14ac:dyDescent="0.25">
      <c r="A177" s="113" t="s">
        <v>406</v>
      </c>
      <c r="B177" s="537">
        <v>684.28571428571433</v>
      </c>
      <c r="C177" s="537">
        <v>15.142857142857142</v>
      </c>
      <c r="D177" s="537">
        <v>538.14285714285711</v>
      </c>
      <c r="E177" s="44">
        <v>1237.5714285714284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7"/>
  <sheetViews>
    <sheetView showGridLines="0" zoomScale="89" zoomScaleNormal="90" workbookViewId="0">
      <pane ySplit="3" topLeftCell="A51"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row r="67" spans="1:3" x14ac:dyDescent="0.25">
      <c r="A67" s="217">
        <v>21</v>
      </c>
      <c r="B67" s="222" t="s">
        <v>408</v>
      </c>
      <c r="C67" s="207">
        <v>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0"/>
  <sheetViews>
    <sheetView showGridLines="0" zoomScale="90" zoomScaleNormal="90" workbookViewId="0">
      <pane xSplit="1" ySplit="2" topLeftCell="B49"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row r="60" spans="1:7" x14ac:dyDescent="0.25">
      <c r="A60" s="11">
        <v>44348</v>
      </c>
      <c r="B60" s="385">
        <v>258</v>
      </c>
      <c r="C60" s="385">
        <v>690</v>
      </c>
      <c r="D60" s="256">
        <v>0.65</v>
      </c>
      <c r="E60" s="112">
        <v>35501</v>
      </c>
      <c r="F60"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2"/>
  <sheetViews>
    <sheetView showGridLines="0" zoomScale="89" zoomScaleNormal="90" workbookViewId="0">
      <pane ySplit="3" topLeftCell="A34"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row r="52" spans="1:4" x14ac:dyDescent="0.25">
      <c r="A52" s="397">
        <v>22</v>
      </c>
      <c r="B52" s="225">
        <v>44349</v>
      </c>
      <c r="C52" s="207">
        <v>17</v>
      </c>
      <c r="D52"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5"/>
  <sheetViews>
    <sheetView workbookViewId="0">
      <pane xSplit="1" ySplit="3" topLeftCell="B43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row r="449" spans="1:2" x14ac:dyDescent="0.25">
      <c r="A449" s="291">
        <v>44349</v>
      </c>
      <c r="B449" s="127">
        <v>7670</v>
      </c>
    </row>
    <row r="450" spans="1:2" x14ac:dyDescent="0.25">
      <c r="A450" s="291">
        <v>44350</v>
      </c>
      <c r="B450" s="127">
        <v>7674</v>
      </c>
    </row>
    <row r="451" spans="1:2" x14ac:dyDescent="0.25">
      <c r="A451" s="291">
        <v>44351</v>
      </c>
      <c r="B451" s="127">
        <v>7676</v>
      </c>
    </row>
    <row r="452" spans="1:2" x14ac:dyDescent="0.25">
      <c r="A452" s="291">
        <v>44352</v>
      </c>
      <c r="B452" s="127">
        <v>7677</v>
      </c>
    </row>
    <row r="453" spans="1:2" x14ac:dyDescent="0.25">
      <c r="A453" s="291">
        <v>44353</v>
      </c>
      <c r="B453" s="127">
        <v>7677</v>
      </c>
    </row>
    <row r="454" spans="1:2" x14ac:dyDescent="0.25">
      <c r="A454" s="291">
        <v>44354</v>
      </c>
      <c r="B454" s="127">
        <v>7677</v>
      </c>
    </row>
    <row r="455" spans="1:2" x14ac:dyDescent="0.25">
      <c r="A455" s="291">
        <v>44355</v>
      </c>
      <c r="B455" s="127">
        <v>7677</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8"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2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2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25">
      <c r="A146" s="62">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25">
      <c r="A147" s="62">
        <v>44342</v>
      </c>
      <c r="B147" s="529">
        <v>13730</v>
      </c>
      <c r="C147" s="491">
        <v>0.8989512744</v>
      </c>
      <c r="D147" s="491">
        <v>8.1804917599999999E-2</v>
      </c>
      <c r="E147" s="491">
        <v>1.9218589599999999E-2</v>
      </c>
      <c r="O147" s="294">
        <v>44342</v>
      </c>
      <c r="P147" s="8">
        <v>13249</v>
      </c>
      <c r="Q147" s="493">
        <v>0.89904219019999998</v>
      </c>
      <c r="R147" s="493">
        <v>8.2383456600000002E-2</v>
      </c>
      <c r="S147" s="493">
        <v>1.8553470199999998E-2</v>
      </c>
    </row>
    <row r="148" spans="1:19" x14ac:dyDescent="0.25">
      <c r="A148" s="62">
        <v>44343</v>
      </c>
      <c r="B148" s="529">
        <v>14446</v>
      </c>
      <c r="C148" s="491">
        <v>0.88984082470000003</v>
      </c>
      <c r="D148" s="491">
        <v>8.9628874499999997E-2</v>
      </c>
      <c r="E148" s="491">
        <v>2.0506115500000002E-2</v>
      </c>
      <c r="O148" s="294">
        <v>44343</v>
      </c>
      <c r="P148" s="8">
        <v>13974</v>
      </c>
      <c r="Q148" s="493">
        <v>0.88945134570000006</v>
      </c>
      <c r="R148" s="493">
        <v>9.0717899399999996E-2</v>
      </c>
      <c r="S148" s="493">
        <v>1.9806572800000002E-2</v>
      </c>
    </row>
    <row r="149" spans="1:19" x14ac:dyDescent="0.25">
      <c r="A149" s="62">
        <v>44344</v>
      </c>
      <c r="B149" s="529">
        <v>8459</v>
      </c>
      <c r="C149" s="491">
        <v>0.88535649540000005</v>
      </c>
      <c r="D149" s="491">
        <v>9.4829805399999995E-2</v>
      </c>
      <c r="E149" s="491">
        <v>1.9793268400000001E-2</v>
      </c>
      <c r="F149" s="536" t="s">
        <v>405</v>
      </c>
      <c r="O149" s="294">
        <v>44344</v>
      </c>
      <c r="P149" s="8">
        <v>8526</v>
      </c>
      <c r="Q149" s="493">
        <v>0.88354540700000006</v>
      </c>
      <c r="R149" s="493">
        <v>9.6315591899999997E-2</v>
      </c>
      <c r="S149" s="493">
        <v>2.01184469E-2</v>
      </c>
    </row>
    <row r="150" spans="1:19" x14ac:dyDescent="0.25">
      <c r="A150" s="62">
        <v>44347</v>
      </c>
      <c r="B150" s="8">
        <v>5340</v>
      </c>
      <c r="C150" s="493">
        <v>0.89043131409999998</v>
      </c>
      <c r="D150" s="493">
        <v>9.4526284099999996E-2</v>
      </c>
      <c r="E150" s="493">
        <v>1.4415635099999999E-2</v>
      </c>
      <c r="F150" s="536" t="s">
        <v>404</v>
      </c>
    </row>
    <row r="151" spans="1:19" x14ac:dyDescent="0.25">
      <c r="A151" s="62">
        <v>44348</v>
      </c>
      <c r="B151" s="8">
        <v>10732</v>
      </c>
      <c r="C151" s="493">
        <v>0.90153393179999997</v>
      </c>
      <c r="D151" s="493">
        <v>8.0614393899999998E-2</v>
      </c>
      <c r="E151" s="493">
        <v>1.7831144300000001E-2</v>
      </c>
    </row>
    <row r="152" spans="1:19" x14ac:dyDescent="0.25">
      <c r="A152" s="62">
        <v>44349</v>
      </c>
      <c r="B152" s="8">
        <v>13436</v>
      </c>
      <c r="C152" s="493">
        <v>0.9000671764</v>
      </c>
      <c r="D152" s="493">
        <v>8.0161072399999991E-2</v>
      </c>
      <c r="E152" s="493">
        <v>1.9752126700000001E-2</v>
      </c>
    </row>
    <row r="153" spans="1:19" x14ac:dyDescent="0.25">
      <c r="A153" s="62">
        <v>44350</v>
      </c>
      <c r="B153" s="8">
        <v>13870</v>
      </c>
      <c r="C153" s="493">
        <v>0.89320476110000002</v>
      </c>
      <c r="D153" s="493">
        <v>8.6206621499999997E-2</v>
      </c>
      <c r="E153" s="493">
        <v>2.0568866599999999E-2</v>
      </c>
    </row>
    <row r="154" spans="1:19" x14ac:dyDescent="0.25">
      <c r="A154" s="62">
        <v>44351</v>
      </c>
      <c r="B154" s="8">
        <v>15687</v>
      </c>
      <c r="C154" s="493">
        <v>0.8781628923</v>
      </c>
      <c r="D154" s="493">
        <v>9.8289416700000007E-2</v>
      </c>
      <c r="E154" s="493">
        <v>2.35389963E-2</v>
      </c>
    </row>
    <row r="155" spans="1:19" x14ac:dyDescent="0.2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29" sqref="A29"/>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53"/>
  <sheetViews>
    <sheetView workbookViewId="0">
      <pane xSplit="1" ySplit="3" topLeftCell="B13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4" x14ac:dyDescent="0.25">
      <c r="A145" s="25">
        <v>44348</v>
      </c>
      <c r="B145" s="60">
        <v>3267290</v>
      </c>
      <c r="C145" s="60">
        <v>2075231</v>
      </c>
    </row>
    <row r="146" spans="1:4" x14ac:dyDescent="0.25">
      <c r="A146" s="25">
        <v>44349</v>
      </c>
      <c r="B146" s="60">
        <v>3286261</v>
      </c>
      <c r="C146" s="60">
        <v>2106177</v>
      </c>
    </row>
    <row r="147" spans="1:4" x14ac:dyDescent="0.25">
      <c r="A147" s="25">
        <v>44350</v>
      </c>
      <c r="B147" s="60">
        <v>3305812</v>
      </c>
      <c r="C147" s="60">
        <v>2137618</v>
      </c>
    </row>
    <row r="148" spans="1:4" x14ac:dyDescent="0.25">
      <c r="A148" s="25">
        <v>44351</v>
      </c>
      <c r="B148" s="60">
        <v>3326005</v>
      </c>
      <c r="C148" s="60">
        <v>2170570</v>
      </c>
    </row>
    <row r="149" spans="1:4" x14ac:dyDescent="0.25">
      <c r="A149" s="25">
        <v>44352</v>
      </c>
      <c r="B149" s="60">
        <v>3345842</v>
      </c>
      <c r="C149" s="60">
        <v>2202547</v>
      </c>
    </row>
    <row r="150" spans="1:4" x14ac:dyDescent="0.25">
      <c r="A150" s="25">
        <v>44353</v>
      </c>
      <c r="B150" s="60">
        <v>3365779</v>
      </c>
      <c r="C150" s="60">
        <v>2227493</v>
      </c>
    </row>
    <row r="151" spans="1:4" x14ac:dyDescent="0.25">
      <c r="A151" s="25">
        <v>44354</v>
      </c>
      <c r="B151" s="60">
        <v>3386321</v>
      </c>
      <c r="C151" s="60">
        <v>2251259</v>
      </c>
    </row>
    <row r="152" spans="1:4" x14ac:dyDescent="0.25">
      <c r="A152" s="25">
        <v>44355</v>
      </c>
      <c r="B152" s="60">
        <v>3403866</v>
      </c>
      <c r="C152" s="60">
        <v>2282203</v>
      </c>
    </row>
    <row r="153" spans="1:4" x14ac:dyDescent="0.25">
      <c r="B153" s="350"/>
      <c r="C153" s="350"/>
      <c r="D153"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20"/>
  <sheetViews>
    <sheetView workbookViewId="0">
      <pane xSplit="1" ySplit="3" topLeftCell="B7" activePane="bottomRight" state="frozen"/>
      <selection pane="topRight" activeCell="B1" sqref="B1"/>
      <selection pane="bottomLeft" activeCell="A4" sqref="A4"/>
      <selection pane="bottomRight"/>
    </sheetView>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5" x14ac:dyDescent="0.25">
      <c r="A17" s="25">
        <v>44333</v>
      </c>
      <c r="B17" s="56">
        <v>5644630</v>
      </c>
      <c r="C17" s="56">
        <v>5142230</v>
      </c>
    </row>
    <row r="18" spans="1:5" x14ac:dyDescent="0.25">
      <c r="A18" s="25">
        <v>44340</v>
      </c>
      <c r="B18" s="56">
        <v>5956040</v>
      </c>
      <c r="C18" s="56">
        <v>5499130</v>
      </c>
    </row>
    <row r="19" spans="1:5" x14ac:dyDescent="0.25">
      <c r="A19" s="25">
        <v>44348</v>
      </c>
      <c r="B19" s="56">
        <v>6371720</v>
      </c>
      <c r="C19" s="56">
        <v>5791490</v>
      </c>
      <c r="E19" s="534" t="s">
        <v>407</v>
      </c>
    </row>
    <row r="20" spans="1:5" x14ac:dyDescent="0.25">
      <c r="A20" s="25">
        <v>44354</v>
      </c>
      <c r="B20" s="56">
        <v>6552070</v>
      </c>
      <c r="C20" s="56">
        <v>6062250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3"/>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420">
        <v>44337</v>
      </c>
      <c r="B32" s="432">
        <v>5115</v>
      </c>
      <c r="C32" s="432">
        <v>15</v>
      </c>
      <c r="D32" s="432">
        <v>2</v>
      </c>
    </row>
    <row r="33" spans="1:4" x14ac:dyDescent="0.25">
      <c r="A33" s="542">
        <v>44344</v>
      </c>
      <c r="B33" s="433">
        <v>5150</v>
      </c>
      <c r="C33" s="433">
        <v>35</v>
      </c>
      <c r="D33" s="433">
        <v>5</v>
      </c>
    </row>
    <row r="36" spans="1:4" x14ac:dyDescent="0.25">
      <c r="A36" s="423" t="s">
        <v>291</v>
      </c>
      <c r="B36" s="31"/>
      <c r="C36" s="31"/>
      <c r="D36" s="424"/>
    </row>
    <row r="37" spans="1:4" ht="75" x14ac:dyDescent="0.25">
      <c r="A37" s="415" t="s">
        <v>0</v>
      </c>
      <c r="B37" s="425" t="s">
        <v>287</v>
      </c>
      <c r="C37" s="415" t="s">
        <v>288</v>
      </c>
      <c r="D37" s="425" t="s">
        <v>285</v>
      </c>
    </row>
    <row r="38" spans="1:4" x14ac:dyDescent="0.25">
      <c r="A38" s="418">
        <v>44134</v>
      </c>
      <c r="B38" s="434">
        <v>230</v>
      </c>
      <c r="C38" s="432">
        <v>65</v>
      </c>
      <c r="D38" s="431">
        <v>9</v>
      </c>
    </row>
    <row r="39" spans="1:4" x14ac:dyDescent="0.25">
      <c r="A39" s="418">
        <v>44141</v>
      </c>
      <c r="B39" s="432">
        <v>305</v>
      </c>
      <c r="C39" s="432">
        <v>75</v>
      </c>
      <c r="D39" s="431">
        <v>11</v>
      </c>
    </row>
    <row r="40" spans="1:4" x14ac:dyDescent="0.25">
      <c r="A40" s="418">
        <v>44148</v>
      </c>
      <c r="B40" s="432">
        <v>375</v>
      </c>
      <c r="C40" s="432">
        <v>55</v>
      </c>
      <c r="D40" s="431">
        <v>8</v>
      </c>
    </row>
    <row r="41" spans="1:4" x14ac:dyDescent="0.25">
      <c r="A41" s="418">
        <v>44155</v>
      </c>
      <c r="B41" s="432">
        <v>435</v>
      </c>
      <c r="C41" s="432">
        <v>65</v>
      </c>
      <c r="D41" s="431">
        <v>9</v>
      </c>
    </row>
    <row r="42" spans="1:4" x14ac:dyDescent="0.25">
      <c r="A42" s="418">
        <v>44162</v>
      </c>
      <c r="B42" s="432">
        <v>470</v>
      </c>
      <c r="C42" s="432">
        <v>40</v>
      </c>
      <c r="D42" s="431">
        <v>6</v>
      </c>
    </row>
    <row r="43" spans="1:4" x14ac:dyDescent="0.25">
      <c r="A43" s="418">
        <v>44169</v>
      </c>
      <c r="B43" s="432">
        <v>530</v>
      </c>
      <c r="C43" s="432">
        <v>50</v>
      </c>
      <c r="D43" s="431">
        <v>7</v>
      </c>
    </row>
    <row r="44" spans="1:4" x14ac:dyDescent="0.25">
      <c r="A44" s="418">
        <v>44176</v>
      </c>
      <c r="B44" s="426">
        <v>560</v>
      </c>
      <c r="C44" s="426">
        <v>25</v>
      </c>
      <c r="D44" s="421">
        <v>4</v>
      </c>
    </row>
    <row r="45" spans="1:4" ht="75" customHeight="1" x14ac:dyDescent="0.25">
      <c r="A45" s="583" t="s">
        <v>289</v>
      </c>
      <c r="B45" s="581"/>
      <c r="C45" s="581"/>
      <c r="D45" s="582"/>
    </row>
    <row r="46" spans="1:4" x14ac:dyDescent="0.25">
      <c r="A46" s="418">
        <v>44211</v>
      </c>
      <c r="B46" s="432">
        <v>645</v>
      </c>
      <c r="C46" s="427" t="s">
        <v>48</v>
      </c>
      <c r="D46" s="422" t="s">
        <v>48</v>
      </c>
    </row>
    <row r="47" spans="1:4" x14ac:dyDescent="0.25">
      <c r="A47" s="418">
        <v>44218</v>
      </c>
      <c r="B47" s="432">
        <v>670</v>
      </c>
      <c r="C47" s="432">
        <v>50</v>
      </c>
      <c r="D47" s="432">
        <v>7</v>
      </c>
    </row>
    <row r="48" spans="1:4" x14ac:dyDescent="0.25">
      <c r="A48" s="418">
        <v>44225</v>
      </c>
      <c r="B48" s="432">
        <v>705</v>
      </c>
      <c r="C48" s="432">
        <v>25</v>
      </c>
      <c r="D48" s="432">
        <v>4</v>
      </c>
    </row>
    <row r="49" spans="1:5" x14ac:dyDescent="0.25">
      <c r="A49" s="418">
        <v>44232</v>
      </c>
      <c r="B49" s="432">
        <v>740</v>
      </c>
      <c r="C49" s="432">
        <v>20</v>
      </c>
      <c r="D49" s="432">
        <v>3</v>
      </c>
    </row>
    <row r="50" spans="1:5" x14ac:dyDescent="0.25">
      <c r="A50" s="420">
        <v>44239</v>
      </c>
      <c r="B50" s="419">
        <v>750</v>
      </c>
      <c r="C50" s="432">
        <v>15</v>
      </c>
      <c r="D50" s="432">
        <v>2</v>
      </c>
      <c r="E50" s="78"/>
    </row>
    <row r="51" spans="1:5" x14ac:dyDescent="0.25">
      <c r="A51" s="429">
        <v>44246</v>
      </c>
      <c r="B51" s="432">
        <v>760</v>
      </c>
      <c r="C51" s="432">
        <v>20</v>
      </c>
      <c r="D51" s="432">
        <v>3</v>
      </c>
    </row>
    <row r="52" spans="1:5" x14ac:dyDescent="0.25">
      <c r="A52" s="440">
        <v>44253</v>
      </c>
      <c r="B52" s="432">
        <v>780</v>
      </c>
      <c r="C52" s="432">
        <v>15</v>
      </c>
      <c r="D52" s="432">
        <v>2</v>
      </c>
    </row>
    <row r="53" spans="1:5" x14ac:dyDescent="0.25">
      <c r="A53" s="440">
        <v>44260</v>
      </c>
      <c r="B53" s="432">
        <v>800</v>
      </c>
      <c r="C53" s="432">
        <v>10</v>
      </c>
      <c r="D53" s="432">
        <v>1</v>
      </c>
    </row>
    <row r="54" spans="1:5" x14ac:dyDescent="0.25">
      <c r="A54" s="440">
        <v>44267</v>
      </c>
      <c r="B54" s="432">
        <v>810</v>
      </c>
      <c r="C54" s="431">
        <v>15</v>
      </c>
      <c r="D54" s="431">
        <v>2</v>
      </c>
    </row>
    <row r="55" spans="1:5" x14ac:dyDescent="0.25">
      <c r="A55" s="440">
        <v>44274</v>
      </c>
      <c r="B55" s="432">
        <v>825</v>
      </c>
      <c r="C55" s="431">
        <v>15</v>
      </c>
      <c r="D55" s="431">
        <v>2</v>
      </c>
    </row>
    <row r="56" spans="1:5" x14ac:dyDescent="0.25">
      <c r="A56" s="436">
        <v>44281</v>
      </c>
      <c r="B56" s="433">
        <v>840</v>
      </c>
      <c r="C56" s="439">
        <v>15</v>
      </c>
      <c r="D56" s="439">
        <v>2</v>
      </c>
    </row>
    <row r="57" spans="1:5" ht="69" customHeight="1" x14ac:dyDescent="0.25">
      <c r="A57" s="581" t="s">
        <v>384</v>
      </c>
      <c r="B57" s="581"/>
      <c r="C57" s="581"/>
      <c r="D57" s="582"/>
    </row>
    <row r="58" spans="1:5" x14ac:dyDescent="0.25">
      <c r="A58" s="440">
        <v>44310</v>
      </c>
      <c r="B58" s="434">
        <v>885</v>
      </c>
      <c r="C58" s="539" t="s">
        <v>48</v>
      </c>
      <c r="D58" s="442" t="s">
        <v>48</v>
      </c>
    </row>
    <row r="59" spans="1:5" x14ac:dyDescent="0.25">
      <c r="A59" s="440">
        <v>44316</v>
      </c>
      <c r="B59" s="432">
        <v>890</v>
      </c>
      <c r="C59" s="540">
        <v>5</v>
      </c>
      <c r="D59" s="541">
        <v>1</v>
      </c>
    </row>
    <row r="60" spans="1:5" x14ac:dyDescent="0.25">
      <c r="A60" s="440">
        <v>44323</v>
      </c>
      <c r="B60" s="432">
        <v>900</v>
      </c>
      <c r="C60" s="541">
        <v>10</v>
      </c>
      <c r="D60" s="540">
        <v>1</v>
      </c>
      <c r="E60" s="78"/>
    </row>
    <row r="61" spans="1:5" x14ac:dyDescent="0.25">
      <c r="A61" s="440">
        <v>44330</v>
      </c>
      <c r="B61" s="432">
        <v>910</v>
      </c>
      <c r="C61" s="540">
        <v>15</v>
      </c>
      <c r="D61" s="540">
        <v>2</v>
      </c>
    </row>
    <row r="62" spans="1:5" x14ac:dyDescent="0.25">
      <c r="A62" s="420">
        <v>44337</v>
      </c>
      <c r="B62" s="432">
        <v>930</v>
      </c>
      <c r="C62" s="432">
        <v>15</v>
      </c>
      <c r="D62" s="432">
        <v>2</v>
      </c>
    </row>
    <row r="63" spans="1:5" x14ac:dyDescent="0.25">
      <c r="A63" s="542">
        <v>44344</v>
      </c>
      <c r="B63" s="433">
        <v>955</v>
      </c>
      <c r="C63" s="433">
        <v>25</v>
      </c>
      <c r="D63" s="433">
        <v>3</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74"/>
  <sheetViews>
    <sheetView zoomScaleNormal="100" workbookViewId="0">
      <pane xSplit="1" ySplit="3" topLeftCell="B264"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109</v>
      </c>
      <c r="D266" s="437">
        <v>3</v>
      </c>
    </row>
    <row r="267" spans="1:4" x14ac:dyDescent="0.25">
      <c r="A267" s="126">
        <v>44348</v>
      </c>
      <c r="B267" s="437">
        <v>10</v>
      </c>
      <c r="C267" s="437">
        <v>106</v>
      </c>
      <c r="D267" s="437">
        <v>3</v>
      </c>
    </row>
    <row r="268" spans="1:4" x14ac:dyDescent="0.25">
      <c r="A268" s="126">
        <v>44349</v>
      </c>
      <c r="B268" s="437">
        <v>10</v>
      </c>
      <c r="C268" s="437">
        <v>114</v>
      </c>
      <c r="D268" s="437">
        <v>3</v>
      </c>
    </row>
    <row r="269" spans="1:4" x14ac:dyDescent="0.25">
      <c r="A269" s="126">
        <v>44350</v>
      </c>
      <c r="B269" s="437">
        <v>8</v>
      </c>
      <c r="C269" s="437">
        <v>110</v>
      </c>
      <c r="D269" s="437">
        <v>2</v>
      </c>
    </row>
    <row r="270" spans="1:4" x14ac:dyDescent="0.25">
      <c r="A270" s="126">
        <v>44351</v>
      </c>
      <c r="B270" s="437">
        <v>8</v>
      </c>
      <c r="C270" s="437">
        <v>116</v>
      </c>
      <c r="D270" s="437">
        <v>2</v>
      </c>
    </row>
    <row r="271" spans="1:4" x14ac:dyDescent="0.25">
      <c r="A271" s="126">
        <v>44352</v>
      </c>
      <c r="B271" s="437">
        <v>8</v>
      </c>
      <c r="C271" s="437">
        <v>111</v>
      </c>
      <c r="D271" s="437">
        <v>2</v>
      </c>
    </row>
    <row r="272" spans="1:4" x14ac:dyDescent="0.25">
      <c r="A272" s="126">
        <v>44353</v>
      </c>
      <c r="B272" s="437">
        <v>10</v>
      </c>
      <c r="C272" s="437">
        <v>112</v>
      </c>
      <c r="D272" s="437">
        <v>2</v>
      </c>
    </row>
    <row r="273" spans="1:4" x14ac:dyDescent="0.25">
      <c r="A273" s="126">
        <v>44354</v>
      </c>
      <c r="B273" s="437">
        <v>12</v>
      </c>
      <c r="C273" s="437">
        <v>122</v>
      </c>
      <c r="D273" s="437">
        <v>1</v>
      </c>
    </row>
    <row r="274" spans="1:4" x14ac:dyDescent="0.25">
      <c r="A274" s="126">
        <v>44355</v>
      </c>
      <c r="B274" s="437">
        <v>12</v>
      </c>
      <c r="C274" s="437">
        <v>121</v>
      </c>
      <c r="D274" s="437">
        <v>0.66666666666666696</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15"/>
  <sheetViews>
    <sheetView showGridLines="0" zoomScaleNormal="100" workbookViewId="0">
      <pane xSplit="2" ySplit="3" topLeftCell="C394"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44349</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row r="409" spans="1:3" x14ac:dyDescent="0.25">
      <c r="B409" s="62">
        <v>44343</v>
      </c>
    </row>
    <row r="410" spans="1:3" x14ac:dyDescent="0.25">
      <c r="B410" s="62">
        <v>44344</v>
      </c>
    </row>
    <row r="411" spans="1:3" x14ac:dyDescent="0.25">
      <c r="B411" s="62">
        <v>44345</v>
      </c>
    </row>
    <row r="412" spans="1:3" x14ac:dyDescent="0.25">
      <c r="B412" s="62">
        <v>44346</v>
      </c>
    </row>
    <row r="413" spans="1:3" x14ac:dyDescent="0.25">
      <c r="B413" s="62">
        <v>44347</v>
      </c>
    </row>
    <row r="414" spans="1:3" x14ac:dyDescent="0.25">
      <c r="B414" s="62">
        <v>44348</v>
      </c>
    </row>
    <row r="415" spans="1:3" x14ac:dyDescent="0.25">
      <c r="A415" s="62">
        <v>44349</v>
      </c>
      <c r="B415" s="62">
        <v>44349</v>
      </c>
      <c r="C415" s="2">
        <v>1129</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8"/>
  <sheetViews>
    <sheetView showGridLines="0" zoomScale="85" zoomScaleNormal="85" workbookViewId="0">
      <pane xSplit="1" ySplit="4" topLeftCell="B453"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8" width="15.42578125" customWidth="1"/>
    <col min="9" max="9" width="13.5703125" customWidth="1"/>
    <col min="10" max="10" width="17.1406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65" t="s">
        <v>114</v>
      </c>
      <c r="L1" s="566"/>
      <c r="M1" s="566"/>
      <c r="N1" s="566"/>
      <c r="O1" s="566"/>
      <c r="P1" s="566"/>
      <c r="W1" s="22" t="s">
        <v>29</v>
      </c>
    </row>
    <row r="2" spans="1:27" x14ac:dyDescent="0.25">
      <c r="A2" s="2"/>
      <c r="I2" s="573" t="s">
        <v>187</v>
      </c>
      <c r="J2" s="574"/>
      <c r="Q2" s="382"/>
      <c r="R2" s="382"/>
    </row>
    <row r="3" spans="1:27" ht="48.75" customHeight="1" x14ac:dyDescent="0.25">
      <c r="A3" s="575" t="s">
        <v>30</v>
      </c>
      <c r="B3" s="577" t="s">
        <v>185</v>
      </c>
      <c r="C3" s="578"/>
      <c r="D3" s="578"/>
      <c r="E3" s="104" t="s">
        <v>184</v>
      </c>
      <c r="F3" s="569" t="s">
        <v>199</v>
      </c>
      <c r="G3" s="579" t="s">
        <v>186</v>
      </c>
      <c r="H3" s="579"/>
      <c r="I3" s="573"/>
      <c r="J3" s="574"/>
      <c r="K3" s="567" t="s">
        <v>188</v>
      </c>
      <c r="L3" s="570" t="s">
        <v>200</v>
      </c>
      <c r="M3" s="571" t="s">
        <v>201</v>
      </c>
      <c r="N3" s="572" t="s">
        <v>189</v>
      </c>
      <c r="O3" s="567" t="s">
        <v>183</v>
      </c>
      <c r="P3" s="568" t="s">
        <v>191</v>
      </c>
      <c r="Q3" s="571" t="s">
        <v>202</v>
      </c>
      <c r="R3" s="571" t="s">
        <v>203</v>
      </c>
      <c r="S3" s="572" t="s">
        <v>182</v>
      </c>
    </row>
    <row r="4" spans="1:27" ht="30.6" customHeight="1" x14ac:dyDescent="0.25">
      <c r="A4" s="576"/>
      <c r="B4" s="23" t="s">
        <v>18</v>
      </c>
      <c r="C4" s="24" t="s">
        <v>17</v>
      </c>
      <c r="D4" s="28" t="s">
        <v>3</v>
      </c>
      <c r="E4" s="99" t="s">
        <v>63</v>
      </c>
      <c r="F4" s="569"/>
      <c r="G4" s="98" t="s">
        <v>63</v>
      </c>
      <c r="H4" s="79" t="s">
        <v>64</v>
      </c>
      <c r="I4" s="80" t="s">
        <v>63</v>
      </c>
      <c r="J4" s="147" t="s">
        <v>64</v>
      </c>
      <c r="K4" s="567"/>
      <c r="L4" s="570"/>
      <c r="M4" s="571"/>
      <c r="N4" s="572"/>
      <c r="O4" s="567"/>
      <c r="P4" s="568"/>
      <c r="Q4" s="571"/>
      <c r="R4" s="571"/>
      <c r="S4" s="572"/>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68"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2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5"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2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row r="464" spans="1:21" x14ac:dyDescent="0.25">
      <c r="A464" s="559">
        <v>44351</v>
      </c>
      <c r="B464" s="560">
        <v>1825060</v>
      </c>
      <c r="C464" s="560">
        <v>238893</v>
      </c>
      <c r="D464" s="112">
        <v>2063953</v>
      </c>
      <c r="E464" s="2">
        <v>992</v>
      </c>
      <c r="F464" s="562">
        <f t="shared" si="1365"/>
        <v>0.14783904619970195</v>
      </c>
      <c r="G464" s="560">
        <v>14335</v>
      </c>
      <c r="H464" s="112">
        <v>3023794</v>
      </c>
      <c r="I464" s="75">
        <v>12627</v>
      </c>
      <c r="J464" s="73">
        <v>3449839</v>
      </c>
      <c r="K464" s="392">
        <v>26962</v>
      </c>
      <c r="L464" s="380">
        <v>1040</v>
      </c>
      <c r="M464" s="447">
        <f t="shared" si="1414"/>
        <v>3.8572806171648988E-2</v>
      </c>
      <c r="N464" s="90">
        <f t="shared" ref="N464" si="1427">D464-D457</f>
        <v>36050</v>
      </c>
      <c r="O464" s="90">
        <f t="shared" ref="O464" si="1428">SUM(E458:E464)</f>
        <v>4581</v>
      </c>
      <c r="P464" s="152">
        <f t="shared" ref="P464" si="1429">SUM(K458:K464)</f>
        <v>156133</v>
      </c>
      <c r="Q464" s="152">
        <f t="shared" ref="Q464" si="1430">SUM(L458:L464)</f>
        <v>4889</v>
      </c>
      <c r="R464" s="383">
        <f t="shared" ref="R464" si="1431">Q464/P464</f>
        <v>3.1313047209750658E-2</v>
      </c>
      <c r="S464" s="91">
        <f t="shared" ref="S464" si="1432">P464/5463.3</f>
        <v>28.578514817051964</v>
      </c>
    </row>
    <row r="465" spans="1:19" x14ac:dyDescent="0.25">
      <c r="A465" s="559">
        <v>44352</v>
      </c>
      <c r="B465" s="560">
        <v>1830594</v>
      </c>
      <c r="C465" s="560">
        <v>239753</v>
      </c>
      <c r="D465" s="112">
        <v>2070347</v>
      </c>
      <c r="E465" s="2">
        <v>860</v>
      </c>
      <c r="F465" s="562">
        <f t="shared" si="1365"/>
        <v>0.13450109477635283</v>
      </c>
      <c r="G465" s="560">
        <v>12478</v>
      </c>
      <c r="H465" s="112">
        <v>3036272</v>
      </c>
      <c r="I465" s="75">
        <v>14958</v>
      </c>
      <c r="J465" s="73">
        <v>3464797</v>
      </c>
      <c r="K465" s="392">
        <v>27436</v>
      </c>
      <c r="L465" s="380">
        <v>931</v>
      </c>
      <c r="M465" s="447">
        <f t="shared" si="1414"/>
        <v>3.3933518005540168E-2</v>
      </c>
      <c r="N465" s="90">
        <f t="shared" ref="N465" si="1433">D465-D458</f>
        <v>37366</v>
      </c>
      <c r="O465" s="90">
        <f t="shared" ref="O465" si="1434">SUM(E459:E465)</f>
        <v>4858</v>
      </c>
      <c r="P465" s="152">
        <f t="shared" ref="P465" si="1435">SUM(K459:K465)</f>
        <v>159037</v>
      </c>
      <c r="Q465" s="152">
        <f t="shared" ref="Q465" si="1436">SUM(L459:L465)</f>
        <v>5196</v>
      </c>
      <c r="R465" s="383">
        <f t="shared" ref="R465" si="1437">Q465/P465</f>
        <v>3.2671642447983804E-2</v>
      </c>
      <c r="S465" s="91">
        <f t="shared" ref="S465" si="1438">P465/5463.3</f>
        <v>29.110061684329981</v>
      </c>
    </row>
    <row r="466" spans="1:19" x14ac:dyDescent="0.25">
      <c r="A466" s="559">
        <v>44353</v>
      </c>
      <c r="B466" s="560">
        <v>1836218</v>
      </c>
      <c r="C466" s="560">
        <v>240528</v>
      </c>
      <c r="D466" s="112">
        <v>2076746</v>
      </c>
      <c r="E466" s="2">
        <v>775</v>
      </c>
      <c r="F466" s="562">
        <f t="shared" si="1365"/>
        <v>0.12111267385528988</v>
      </c>
      <c r="G466" s="560">
        <v>6248</v>
      </c>
      <c r="H466" s="112">
        <v>3042520</v>
      </c>
      <c r="I466" s="75">
        <v>14427</v>
      </c>
      <c r="J466" s="73">
        <v>3479224</v>
      </c>
      <c r="K466" s="392">
        <v>20675</v>
      </c>
      <c r="L466" s="380">
        <v>821</v>
      </c>
      <c r="M466" s="447">
        <f t="shared" ref="M466" si="1439">L466/K466</f>
        <v>3.9709794437726723E-2</v>
      </c>
      <c r="N466" s="90">
        <f t="shared" ref="N466" si="1440">D466-D459</f>
        <v>39390</v>
      </c>
      <c r="O466" s="90">
        <f t="shared" ref="O466" si="1441">SUM(E460:E466)</f>
        <v>5107</v>
      </c>
      <c r="P466" s="152">
        <f t="shared" ref="P466" si="1442">SUM(K460:K466)</f>
        <v>162014</v>
      </c>
      <c r="Q466" s="152">
        <f t="shared" ref="Q466" si="1443">SUM(L460:L466)</f>
        <v>5455</v>
      </c>
      <c r="R466" s="383">
        <f t="shared" ref="R466" si="1444">Q466/P466</f>
        <v>3.3669929759156614E-2</v>
      </c>
      <c r="S466" s="91">
        <f t="shared" ref="S466" si="1445">P466/5463.3</f>
        <v>29.654970439111892</v>
      </c>
    </row>
    <row r="467" spans="1:19" x14ac:dyDescent="0.25">
      <c r="A467" s="559">
        <v>44354</v>
      </c>
      <c r="B467" s="560">
        <v>1840381</v>
      </c>
      <c r="C467" s="560">
        <v>241169</v>
      </c>
      <c r="D467" s="112">
        <v>2081550</v>
      </c>
      <c r="E467" s="2">
        <v>641</v>
      </c>
      <c r="F467" s="562">
        <f t="shared" si="1365"/>
        <v>0.13343047460449625</v>
      </c>
      <c r="G467" s="560">
        <v>5936</v>
      </c>
      <c r="H467" s="112">
        <v>3048456</v>
      </c>
      <c r="I467" s="75">
        <v>10256</v>
      </c>
      <c r="J467" s="73">
        <v>3489480</v>
      </c>
      <c r="K467" s="392">
        <v>16192</v>
      </c>
      <c r="L467" s="380">
        <v>688</v>
      </c>
      <c r="M467" s="447">
        <f t="shared" ref="M467" si="1446">L467/K467</f>
        <v>4.2490118577075096E-2</v>
      </c>
      <c r="N467" s="90">
        <f t="shared" ref="N467" si="1447">D467-D460</f>
        <v>40596</v>
      </c>
      <c r="O467" s="90">
        <f t="shared" ref="O467" si="1448">SUM(E461:E467)</f>
        <v>5258</v>
      </c>
      <c r="P467" s="152">
        <f t="shared" ref="P467" si="1449">SUM(K461:K467)</f>
        <v>165853</v>
      </c>
      <c r="Q467" s="152">
        <f t="shared" ref="Q467" si="1450">SUM(L461:L467)</f>
        <v>5626</v>
      </c>
      <c r="R467" s="383">
        <f t="shared" ref="R467" si="1451">Q467/P467</f>
        <v>3.3921605276962127E-2</v>
      </c>
      <c r="S467" s="91">
        <f t="shared" ref="S467" si="1452">P467/5463.3</f>
        <v>30.357659290172606</v>
      </c>
    </row>
    <row r="468" spans="1:19" x14ac:dyDescent="0.25">
      <c r="A468" s="559">
        <v>44355</v>
      </c>
      <c r="B468" s="560">
        <v>1844372</v>
      </c>
      <c r="C468" s="560">
        <v>241864</v>
      </c>
      <c r="D468" s="112">
        <v>2086236</v>
      </c>
      <c r="E468" s="2">
        <v>695</v>
      </c>
      <c r="F468" s="562">
        <f t="shared" si="1365"/>
        <v>0.14831412718736661</v>
      </c>
      <c r="G468" s="560">
        <v>6630</v>
      </c>
      <c r="H468" s="112">
        <v>3055086</v>
      </c>
      <c r="I468" s="75">
        <v>8243</v>
      </c>
      <c r="J468" s="73">
        <v>3497723</v>
      </c>
      <c r="K468" s="392">
        <v>14873</v>
      </c>
      <c r="L468" s="380">
        <v>743</v>
      </c>
      <c r="M468" s="447">
        <f t="shared" ref="M468" si="1453">L468/K468</f>
        <v>4.9956296644927047E-2</v>
      </c>
      <c r="N468" s="90">
        <f t="shared" ref="N468" si="1454">D468-D461</f>
        <v>41417</v>
      </c>
      <c r="O468" s="90">
        <f t="shared" ref="O468" si="1455">SUM(E462:E468)</f>
        <v>5475</v>
      </c>
      <c r="P468" s="152">
        <f t="shared" ref="P468" si="1456">SUM(K462:K468)</f>
        <v>164237</v>
      </c>
      <c r="Q468" s="152">
        <f t="shared" ref="Q468" si="1457">SUM(L462:L468)</f>
        <v>5858</v>
      </c>
      <c r="R468" s="383">
        <f t="shared" ref="R468" si="1458">Q468/P468</f>
        <v>3.5667967632141355E-2</v>
      </c>
      <c r="S468" s="91">
        <f t="shared" ref="S468" si="1459">P468/5463.3</f>
        <v>30.061867369538557</v>
      </c>
    </row>
  </sheetData>
  <mergeCells count="15">
    <mergeCell ref="S3:S4"/>
    <mergeCell ref="N3:N4"/>
    <mergeCell ref="I2:J3"/>
    <mergeCell ref="K3:K4"/>
    <mergeCell ref="A3:A4"/>
    <mergeCell ref="B3:D3"/>
    <mergeCell ref="G3:H3"/>
    <mergeCell ref="Q3:Q4"/>
    <mergeCell ref="R3:R4"/>
    <mergeCell ref="K1:P1"/>
    <mergeCell ref="O3:O4"/>
    <mergeCell ref="P3:P4"/>
    <mergeCell ref="F3:F4"/>
    <mergeCell ref="L3:L4"/>
    <mergeCell ref="M3:M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2021-06-08T11:40:29Z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vA49091683</value>
    </field>
    <field name="Objective-Version">
      <value order="0">152.277</value>
    </field>
    <field name="Objective-VersionNumber">
      <value order="0">1492</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2021-06-08T11:40:28Z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2021-06-08T11:40:29Z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vA49091683</vt:lpwstr>
  </property>
  <property fmtid="{D5CDD505-2E9C-101B-9397-08002B2CF9AE}" pid="16" name="Objective-Version">
    <vt:lpwstr>152.277</vt:lpwstr>
  </property>
  <property fmtid="{D5CDD505-2E9C-101B-9397-08002B2CF9AE}" pid="17" name="Objective-VersionNumber">
    <vt:r8>1492</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